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720"/>
  </bookViews>
  <sheets>
    <sheet name="PNK 2017" sheetId="3" r:id="rId1"/>
    <sheet name="Форма 8.1" sheetId="2" r:id="rId2"/>
  </sheets>
  <definedNames>
    <definedName name="_xlnm._FilterDatabase" localSheetId="1" hidden="1">'Форма 8.1'!$A$8:$BI$163</definedName>
    <definedName name="TABLE" localSheetId="1">'Форма 8.1'!#REF!</definedName>
    <definedName name="TABLE_2" localSheetId="1">'Форма 8.1'!#REF!</definedName>
    <definedName name="Кв">#REF!</definedName>
    <definedName name="Кн">#REF!</definedName>
    <definedName name="_xlnm.Print_Area" localSheetId="0">'PNK 2017'!$B$1:$I$165</definedName>
    <definedName name="_xlnm.Print_Area" localSheetId="1">'Форма 8.1'!$A$1:$AC$176</definedName>
    <definedName name="Рсрi">#REF!</definedName>
  </definedNames>
  <calcPr calcId="152511"/>
</workbook>
</file>

<file path=xl/calcChain.xml><?xml version="1.0" encoding="utf-8"?>
<calcChain xmlns="http://schemas.openxmlformats.org/spreadsheetml/2006/main">
  <c r="C91" i="3" l="1"/>
  <c r="C96" i="3" s="1"/>
  <c r="D103" i="3"/>
  <c r="E18" i="3" l="1"/>
  <c r="C139" i="3" l="1"/>
  <c r="D130" i="3"/>
  <c r="C108" i="3" s="1"/>
  <c r="C109" i="3"/>
  <c r="F103" i="3"/>
  <c r="F102" i="3"/>
  <c r="F104" i="3" s="1"/>
  <c r="D95" i="3"/>
  <c r="C95" i="3"/>
  <c r="D91" i="3"/>
  <c r="D87" i="3"/>
  <c r="C87" i="3"/>
  <c r="O78" i="3"/>
  <c r="K78" i="3"/>
  <c r="H78" i="3"/>
  <c r="F78" i="3"/>
  <c r="I78" i="3" s="1"/>
  <c r="O77" i="3"/>
  <c r="K77" i="3"/>
  <c r="H77" i="3"/>
  <c r="H76" i="3" s="1"/>
  <c r="F77" i="3"/>
  <c r="I77" i="3" s="1"/>
  <c r="O74" i="3"/>
  <c r="K74" i="3"/>
  <c r="H74" i="3"/>
  <c r="E74" i="3"/>
  <c r="D74" i="3"/>
  <c r="O73" i="3"/>
  <c r="K73" i="3"/>
  <c r="H73" i="3"/>
  <c r="F73" i="3"/>
  <c r="I73" i="3" s="1"/>
  <c r="O72" i="3"/>
  <c r="K72" i="3"/>
  <c r="H72" i="3"/>
  <c r="F72" i="3"/>
  <c r="I72" i="3" s="1"/>
  <c r="O71" i="3"/>
  <c r="K71" i="3"/>
  <c r="H71" i="3"/>
  <c r="F71" i="3"/>
  <c r="I71" i="3" s="1"/>
  <c r="O69" i="3"/>
  <c r="K69" i="3"/>
  <c r="H69" i="3"/>
  <c r="F69" i="3"/>
  <c r="I69" i="3" s="1"/>
  <c r="O67" i="3"/>
  <c r="K67" i="3"/>
  <c r="H67" i="3"/>
  <c r="F67" i="3"/>
  <c r="I67" i="3" s="1"/>
  <c r="O66" i="3"/>
  <c r="K66" i="3"/>
  <c r="H66" i="3"/>
  <c r="F66" i="3"/>
  <c r="I66" i="3" s="1"/>
  <c r="O65" i="3"/>
  <c r="K65" i="3"/>
  <c r="H65" i="3"/>
  <c r="F65" i="3"/>
  <c r="I65" i="3" s="1"/>
  <c r="O64" i="3"/>
  <c r="K64" i="3"/>
  <c r="H64" i="3"/>
  <c r="F64" i="3"/>
  <c r="I64" i="3" s="1"/>
  <c r="O63" i="3"/>
  <c r="K63" i="3"/>
  <c r="H63" i="3"/>
  <c r="F63" i="3"/>
  <c r="I63" i="3" s="1"/>
  <c r="O62" i="3"/>
  <c r="K62" i="3"/>
  <c r="H62" i="3"/>
  <c r="H61" i="3" s="1"/>
  <c r="F62" i="3"/>
  <c r="I62" i="3" s="1"/>
  <c r="O60" i="3"/>
  <c r="K60" i="3"/>
  <c r="H60" i="3"/>
  <c r="F60" i="3"/>
  <c r="I60" i="3" s="1"/>
  <c r="O56" i="3"/>
  <c r="K56" i="3"/>
  <c r="H56" i="3"/>
  <c r="E56" i="3"/>
  <c r="D56" i="3"/>
  <c r="O55" i="3"/>
  <c r="K55" i="3"/>
  <c r="H55" i="3"/>
  <c r="F55" i="3"/>
  <c r="I55" i="3" s="1"/>
  <c r="O54" i="3"/>
  <c r="K54" i="3"/>
  <c r="H54" i="3"/>
  <c r="H53" i="3" s="1"/>
  <c r="F54" i="3"/>
  <c r="I54" i="3" s="1"/>
  <c r="I53" i="3" s="1"/>
  <c r="O51" i="3"/>
  <c r="K51" i="3"/>
  <c r="H51" i="3"/>
  <c r="E51" i="3"/>
  <c r="D51" i="3"/>
  <c r="O50" i="3"/>
  <c r="K50" i="3"/>
  <c r="H50" i="3"/>
  <c r="F50" i="3"/>
  <c r="I50" i="3" s="1"/>
  <c r="O49" i="3"/>
  <c r="K49" i="3"/>
  <c r="H49" i="3"/>
  <c r="F49" i="3"/>
  <c r="I49" i="3" s="1"/>
  <c r="O48" i="3"/>
  <c r="K48" i="3"/>
  <c r="H48" i="3"/>
  <c r="H47" i="3" s="1"/>
  <c r="F48" i="3"/>
  <c r="I48" i="3" s="1"/>
  <c r="I47" i="3" s="1"/>
  <c r="O46" i="3"/>
  <c r="K46" i="3"/>
  <c r="H46" i="3"/>
  <c r="H45" i="3" s="1"/>
  <c r="F46" i="3"/>
  <c r="I46" i="3" s="1"/>
  <c r="O42" i="3"/>
  <c r="K42" i="3"/>
  <c r="H42" i="3"/>
  <c r="F42" i="3"/>
  <c r="I42" i="3" s="1"/>
  <c r="O41" i="3"/>
  <c r="K41" i="3"/>
  <c r="H41" i="3"/>
  <c r="H40" i="3" s="1"/>
  <c r="F41" i="3"/>
  <c r="I41" i="3" s="1"/>
  <c r="O38" i="3"/>
  <c r="K38" i="3"/>
  <c r="H38" i="3"/>
  <c r="E38" i="3"/>
  <c r="D38" i="3"/>
  <c r="O37" i="3"/>
  <c r="K37" i="3"/>
  <c r="H37" i="3"/>
  <c r="F37" i="3"/>
  <c r="I37" i="3" s="1"/>
  <c r="O36" i="3"/>
  <c r="K36" i="3"/>
  <c r="H36" i="3"/>
  <c r="F36" i="3"/>
  <c r="I36" i="3" s="1"/>
  <c r="O35" i="3"/>
  <c r="K35" i="3"/>
  <c r="H35" i="3"/>
  <c r="F35" i="3"/>
  <c r="I35" i="3" s="1"/>
  <c r="O34" i="3"/>
  <c r="K34" i="3"/>
  <c r="H34" i="3"/>
  <c r="F34" i="3"/>
  <c r="I34" i="3" s="1"/>
  <c r="O33" i="3"/>
  <c r="K33" i="3"/>
  <c r="H33" i="3"/>
  <c r="H32" i="3" s="1"/>
  <c r="F33" i="3"/>
  <c r="I33" i="3" s="1"/>
  <c r="O27" i="3"/>
  <c r="K27" i="3"/>
  <c r="H27" i="3"/>
  <c r="E27" i="3"/>
  <c r="D27" i="3"/>
  <c r="O26" i="3"/>
  <c r="K26" i="3"/>
  <c r="H26" i="3"/>
  <c r="F26" i="3"/>
  <c r="I26" i="3" s="1"/>
  <c r="C23" i="3"/>
  <c r="D23" i="3" s="1"/>
  <c r="E23" i="3" s="1"/>
  <c r="F23" i="3" s="1"/>
  <c r="G23" i="3" s="1"/>
  <c r="H23" i="3" s="1"/>
  <c r="I23" i="3" s="1"/>
  <c r="J23" i="3" s="1"/>
  <c r="E103" i="3"/>
  <c r="D18" i="3"/>
  <c r="E9" i="3"/>
  <c r="E102" i="3" s="1"/>
  <c r="D9" i="3"/>
  <c r="D102" i="3" s="1"/>
  <c r="F74" i="3" l="1"/>
  <c r="I74" i="3" s="1"/>
  <c r="C138" i="3"/>
  <c r="H25" i="3"/>
  <c r="D105" i="3"/>
  <c r="D96" i="3"/>
  <c r="E105" i="3" s="1"/>
  <c r="C137" i="3"/>
  <c r="F38" i="3"/>
  <c r="I38" i="3" s="1"/>
  <c r="I61" i="3"/>
  <c r="F51" i="3"/>
  <c r="I51" i="3" s="1"/>
  <c r="F56" i="3"/>
  <c r="I56" i="3" s="1"/>
  <c r="I76" i="3"/>
  <c r="F27" i="3"/>
  <c r="I27" i="3" s="1"/>
  <c r="I25" i="3" s="1"/>
  <c r="I45" i="3"/>
  <c r="H70" i="3"/>
  <c r="H68" i="3" s="1"/>
  <c r="H79" i="3" s="1"/>
  <c r="I32" i="3"/>
  <c r="I70" i="3"/>
  <c r="I68" i="3" s="1"/>
  <c r="H58" i="3"/>
  <c r="I40" i="3"/>
  <c r="H43" i="3"/>
  <c r="C97" i="3"/>
  <c r="D97" i="3"/>
  <c r="F105" i="3"/>
  <c r="I79" i="3" l="1"/>
  <c r="I58" i="3"/>
  <c r="H80" i="3"/>
  <c r="D104" i="3" s="1"/>
  <c r="I43" i="3"/>
  <c r="I80" i="3" l="1"/>
  <c r="E104" i="3" s="1"/>
</calcChain>
</file>

<file path=xl/sharedStrings.xml><?xml version="1.0" encoding="utf-8"?>
<sst xmlns="http://schemas.openxmlformats.org/spreadsheetml/2006/main" count="1925" uniqueCount="874">
  <si>
    <t>Время и дата восстановления режима потребления электрической энергии потребителей услуг (часы, минуты, ГГГГ.ММ.ДД)</t>
  </si>
  <si>
    <t>ВЛ-110 кВ "Игрим-Березово-2"</t>
  </si>
  <si>
    <t>ВЛ-110 кВ "Игрим-Березово-1"</t>
  </si>
  <si>
    <t>ТП</t>
  </si>
  <si>
    <t>ПС</t>
  </si>
  <si>
    <t>Должность</t>
  </si>
  <si>
    <t>Ф.И.О.</t>
  </si>
  <si>
    <t>АО "Югорская региональная электросетевая компания" (АО "ЮРЭСК")</t>
  </si>
  <si>
    <t>Версия 1.0.1</t>
  </si>
  <si>
    <t>(Наименование ТСО)</t>
  </si>
  <si>
    <t>I - Расчет показателя уровня надежности оказываемых услуг</t>
  </si>
  <si>
    <t>Показатель</t>
  </si>
  <si>
    <t>Ед.изм.</t>
  </si>
  <si>
    <t>Значение</t>
  </si>
  <si>
    <t>плановое</t>
  </si>
  <si>
    <t>фактическое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</si>
  <si>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</si>
  <si>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</si>
  <si>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</si>
  <si>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шт</t>
  </si>
  <si>
    <t>Показатель надежности услуг</t>
  </si>
  <si>
    <t>-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</si>
  <si>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</si>
  <si>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</si>
  <si>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</si>
  <si>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</si>
  <si>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Показатель качества услуг ФСК</t>
  </si>
  <si>
    <t>III - Расчет показателя уровня качества обслуживания потребителей услуг  ТСО</t>
  </si>
  <si>
    <t>Отклонение факта от плана</t>
  </si>
  <si>
    <t>Зависимость</t>
  </si>
  <si>
    <t>Оценка при планировании</t>
  </si>
  <si>
    <t>Оценка по факту</t>
  </si>
  <si>
    <t>СПРАВОЧНО</t>
  </si>
  <si>
    <t>min</t>
  </si>
  <si>
    <t>выставляется при</t>
  </si>
  <si>
    <t>med</t>
  </si>
  <si>
    <t>max</t>
  </si>
  <si>
    <t>Индикатор информативности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</si>
  <si>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</si>
  <si>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</si>
  <si>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</si>
  <si>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</si>
  <si>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80%&lt;гр.4&lt;120%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</si>
  <si>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</si>
  <si>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</si>
  <si>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</si>
  <si>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</si>
  <si>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</si>
  <si>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</si>
  <si>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</si>
  <si>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</si>
  <si>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(1/0)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</si>
  <si>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</si>
  <si>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</si>
  <si>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</si>
  <si>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</si>
  <si>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</si>
  <si>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</si>
  <si>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</si>
  <si>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</si>
  <si>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</si>
  <si>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</si>
  <si>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</si>
  <si>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Индикатор исполнительности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</si>
  <si>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</si>
  <si>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</si>
  <si>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</si>
  <si>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</si>
  <si>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</si>
  <si>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</si>
  <si>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</si>
  <si>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</si>
  <si>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</si>
  <si>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</si>
  <si>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</si>
  <si>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</si>
  <si>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</si>
  <si>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</si>
  <si>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</si>
  <si>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Индикатор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</si>
  <si>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</si>
  <si>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</si>
  <si>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</si>
  <si>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</si>
  <si>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</si>
  <si>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</si>
  <si>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</si>
  <si>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</si>
  <si>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</si>
  <si>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</si>
  <si>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</si>
  <si>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</t>
  </si>
  <si>
    <t>шт/ 1000 потр</t>
  </si>
  <si>
    <t>б) электронной связи через сеть Интернет</t>
  </si>
  <si>
    <t>в) системы автоинформирования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</si>
  <si>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</si>
  <si>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</si>
  <si>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</si>
  <si>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</si>
  <si>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</si>
  <si>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</si>
  <si>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6. Итого по индикатору результативность обратной связи</t>
  </si>
  <si>
    <t>Показатель уровня качества обслуживания потребителей услуг ТСО</t>
  </si>
  <si>
    <t>IV - Расчет показателя уровня качества осуществляемого технологического присоединения к сети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</si>
  <si>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</si>
  <si>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</si>
  <si>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</si>
  <si>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Число, шт.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</si>
  <si>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</si>
  <si>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</si>
  <si>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</si>
  <si>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</si>
  <si>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</si>
  <si>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11               </t>
    </r>
    <r>
      <rPr>
        <sz val="8"/>
        <rFont val="Arial"/>
        <family val="2"/>
        <charset val="204"/>
      </rPr>
      <t>нс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</si>
  <si>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</si>
  <si>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</si>
  <si>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</si>
  <si>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</si>
  <si>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</si>
  <si>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</si>
  <si>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IV - СВОД ПО ПОКАЗАТЕЛЯМ НАДЕЖНОСТИ И КАЧЕСТВА И РАСЧЕТ ОБОБЩЕННОГО ПОКАЗАТЕЛЯ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</si>
  <si>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</si>
  <si>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</si>
  <si>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</si>
  <si>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</si>
  <si>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</si>
  <si>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достигнуто с улучшением</t>
  </si>
  <si>
    <t>+</t>
  </si>
  <si>
    <t>достигнуто</t>
  </si>
  <si>
    <t>Показатель уровня качества осуществляемого технологического присоединения к сети</t>
  </si>
  <si>
    <t>Значения обобщенного показателя надежности и качества</t>
  </si>
  <si>
    <t>ФСК</t>
  </si>
  <si>
    <t>ТСО</t>
  </si>
  <si>
    <t>Коэффициенты допустимого отклонения показателей надежности и качества</t>
  </si>
  <si>
    <t>Организация/период</t>
  </si>
  <si>
    <t>К показателю надежности</t>
  </si>
  <si>
    <t>К показателю качества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</si>
  <si>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</si>
  <si>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</si>
  <si>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</si>
  <si>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 xml:space="preserve">Поэтапное (1% в год) от 20% до 15% </t>
  </si>
  <si>
    <t>ТСО - пилоты 1-2-й очереди (переход на долгосрочное регулирование с 2010 года и ранее)</t>
  </si>
  <si>
    <t>Первые три года первого периода регулирования</t>
  </si>
  <si>
    <t>Прочие ТСО</t>
  </si>
  <si>
    <t>Последующие годы первого периода регулирования</t>
  </si>
  <si>
    <t xml:space="preserve">Поэтапное (1% в год) от 30% до 25% </t>
  </si>
  <si>
    <t>Переход на долгосрочное регулирование ТСО</t>
  </si>
  <si>
    <t>до 01.07.2010г. (отчет за 1-3 годы 1 ДПР)</t>
  </si>
  <si>
    <t>Коэффициенты значимости коэффициентов надежности и качества</t>
  </si>
  <si>
    <t>Организация</t>
  </si>
  <si>
    <t>Коэффициент надежности</t>
  </si>
  <si>
    <t>Коэффициенты качества</t>
  </si>
  <si>
    <t>V - Расчет корректировки НВВ по показателям надежности и качества</t>
  </si>
  <si>
    <t>Коэффициент корректировки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</si>
  <si>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</si>
  <si>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</si>
  <si>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Максимальный процент корректрировки на текущий год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</si>
  <si>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</si>
  <si>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на 2011 год</t>
  </si>
  <si>
    <t>на 2012 год</t>
  </si>
  <si>
    <t>на 2013 год и далее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</si>
  <si>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</si>
  <si>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</si>
  <si>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</si>
  <si>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</si>
  <si>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Подпись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</si>
  <si>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</si>
  <si>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</si>
  <si>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</si>
  <si>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АО ЮРЭСК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</si>
  <si>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</si>
  <si>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</si>
  <si>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</si>
  <si>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</si>
  <si>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</si>
  <si>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</si>
  <si>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</si>
  <si>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</si>
  <si>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</si>
  <si>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</si>
  <si>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</si>
  <si>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</si>
  <si>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</si>
  <si>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</si>
  <si>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</si>
  <si>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</si>
  <si>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</si>
  <si>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</si>
  <si>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</si>
  <si>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</si>
  <si>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</si>
  <si>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</si>
  <si>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</si>
  <si>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</si>
  <si>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</si>
  <si>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</si>
  <si>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</si>
  <si>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</si>
  <si>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</si>
  <si>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</si>
  <si>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</si>
  <si>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</si>
  <si>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</si>
  <si>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</si>
  <si>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</si>
  <si>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АО ЮРЭСК Советский филиал</t>
  </si>
  <si>
    <t>КЛ</t>
  </si>
  <si>
    <t>ПС 110/10 кВ "Хвойная" В-10 кВ  ф."16 МКР"</t>
  </si>
  <si>
    <t>07,22 2017.01.09</t>
  </si>
  <si>
    <t>12,48 2017.01.09</t>
  </si>
  <si>
    <t>В</t>
  </si>
  <si>
    <t>ТП 10 кВ № 9-6-8;ТП 10 кВ № 9-6-9;ТП 10 кВ № 9-6-7;ТП 10 кВ № 9-6-6;ТП 10 кВ № 9-3-4;ТП 10 кВ № 9-3-3;ТП 10 кВ № 9-16-1;ТП 10 кВ № 9-16-2;ТП 10 кВ № 9-16-3</t>
  </si>
  <si>
    <t xml:space="preserve">Школа № 6, КНС № 12, Котельная № 24  </t>
  </si>
  <si>
    <t>№1 2017-01-09</t>
  </si>
  <si>
    <t>3.4.8.2</t>
  </si>
  <si>
    <t>ВЛ</t>
  </si>
  <si>
    <t>ПС 110/10 кВ "Алябъево" В-10 кВ ф."Малиновский-2"</t>
  </si>
  <si>
    <t>01,33 2017.01.17</t>
  </si>
  <si>
    <t>02,40 2017.01.17</t>
  </si>
  <si>
    <t>В1</t>
  </si>
  <si>
    <t>ВЛ 10 кВ</t>
  </si>
  <si>
    <t>01,33 2017-01-17</t>
  </si>
  <si>
    <t>3.4.13.2</t>
  </si>
  <si>
    <t>ПС 110/10 кВ "Алябъево" В-10 кВ ф."Пионерский-1"</t>
  </si>
  <si>
    <t>02,43 2017.01.17</t>
  </si>
  <si>
    <t>03,28 2017.01.17</t>
  </si>
  <si>
    <t>ТП 10 кВ № 16-201;ТП 10 кВ № 16-221;ТП 10 кВ № 16-208;ТП 10 кВ № 16-206;ТП 10 кВ № 16-203;ТП 10 кВ № 16-215;ТП 10 кВ № 16-202;ТП 10 кВ № 16-219;ТП 10 кВ № 16-214</t>
  </si>
  <si>
    <t>Котельная, Школа, Детский сад</t>
  </si>
  <si>
    <t>02,43 2017-01-17</t>
  </si>
  <si>
    <t>ПС 110/10 кВ "Алябъево" В-10 кВ ф."Мечта"</t>
  </si>
  <si>
    <t>02,49 2017.01.17</t>
  </si>
  <si>
    <t>04,51 2017.01.17</t>
  </si>
  <si>
    <t>ТП 10 кВ № 16-225;ТП 10 кВ № 16-229ТП 10 кВ № 16-231</t>
  </si>
  <si>
    <t>02,49 2017-01-17</t>
  </si>
  <si>
    <t>3.4.14</t>
  </si>
  <si>
    <t>ПС 110/10 кВ "Хвойная" В-10 кВ ."РП 4-1"</t>
  </si>
  <si>
    <t>10,54 2017.01.19</t>
  </si>
  <si>
    <t>19,01 2017.01.19</t>
  </si>
  <si>
    <t>ТП 10 кВ № 9-1-1;ТП 10 кВ № 9-1-3;ТП 10 кВ № 9-1-5;ТП 10 кВ № 9-1-6;ТП 10 кВ № 9-1-7;ТП 10 кВ № 9-1-9;ТП 10 кВ № 9-1-10;ТП 10 кВ № 9-2-1;ТП 10 кВ № 9-3-7;ТП 10 кВ № 9-1-4</t>
  </si>
  <si>
    <t>4 Котельные, 2 Школы</t>
  </si>
  <si>
    <t>№ 3 2017-01-19</t>
  </si>
  <si>
    <t>3.4.8</t>
  </si>
  <si>
    <t>ПС 220/110/10 кВ "Картопья" 1 СШ</t>
  </si>
  <si>
    <t>15,50 2017.01.20</t>
  </si>
  <si>
    <t>16,27 2017.01.20</t>
  </si>
  <si>
    <t>ТП 10 кВ № 16-150</t>
  </si>
  <si>
    <t>№ 4 2017-01-20</t>
  </si>
  <si>
    <t>ПС 220/110/10 кВ "Картопья" В-10 кВ ф."Ж/Д-1"</t>
  </si>
  <si>
    <t>12,06 2017.01.30</t>
  </si>
  <si>
    <t>12,39 2017.01.30</t>
  </si>
  <si>
    <t>ТП 10 кВ № 16-163</t>
  </si>
  <si>
    <t>2 Котельные</t>
  </si>
  <si>
    <t>№ 5 2017-01-30</t>
  </si>
  <si>
    <t>АО ЮРЭСК ДЗО АО "ЮТЭК-Когалым"</t>
  </si>
  <si>
    <t>КВЛ</t>
  </si>
  <si>
    <t>ПС 110/35/10 кВ "Южная" ЗРУ-10 кВ яч.№19</t>
  </si>
  <si>
    <t>08,12 2017.01.15</t>
  </si>
  <si>
    <t>08,22 2017.01.15</t>
  </si>
  <si>
    <t>ТП 10 кВ № 2-14;ТП 10 кВ № 2-11;ТП 10 кВ № 2-15;ТП 10 кВ № 2-17;ТП 10 кВ № 2-21;ТП 10 кВ № 2-13;ТП 10 кВ № 2-16;ТП 10 кВ № 2-18;ТП 10 кВ № 2-20;ТП 10 кВ № 2-65;ТП 10 кВ № 2-42;ТП 10 кВ № 2-31</t>
  </si>
  <si>
    <t>Детский сад, Школа</t>
  </si>
  <si>
    <t>08,12 2017-01-15</t>
  </si>
  <si>
    <t>ПС 35/6 кВ №35 ЗРУ-6 кВ яч.№14</t>
  </si>
  <si>
    <t>10,00 2017.01.19</t>
  </si>
  <si>
    <t>ТП 6 кВ № 2-102;ТП 6 кВ № 2-121;ТП 6 кВ № 2-123;ТП 6 кВ № 2-133</t>
  </si>
  <si>
    <t>Котельная</t>
  </si>
  <si>
    <t>10,00 2017-01-19</t>
  </si>
  <si>
    <t>3.4.8.1</t>
  </si>
  <si>
    <t>АО ЮРЭСК  Советский филиал</t>
  </si>
  <si>
    <t>ПС 110/10 кВ "Хвойная" В-10 кВ ф."ПМК 3-1"</t>
  </si>
  <si>
    <t>19,52 2017.02.25</t>
  </si>
  <si>
    <t>23,07 2017.02.25</t>
  </si>
  <si>
    <t>ТП 10 кВ № 9-2-5;ТП 10 кВ № 9-6-3;ТП 10 кВ № 9-3-3;ТП 10 кВ № 9-3-4;ТП 10 кВ № 9-6-6;ТП 10 кВ № 9-6-8</t>
  </si>
  <si>
    <t>Детский сад, Школа, 4 КНС, 2 Котельные</t>
  </si>
  <si>
    <t>№ 6 2017-02-25</t>
  </si>
  <si>
    <t>3.4.12.2</t>
  </si>
  <si>
    <t>АО ЮРЭСК  Няганьский филиал</t>
  </si>
  <si>
    <t>РП</t>
  </si>
  <si>
    <t>РП-10 кВ №1 В-10 кВ яч.№1 вв.№1</t>
  </si>
  <si>
    <t>07,23 2017.02.25</t>
  </si>
  <si>
    <t>07,48 2017.02.25</t>
  </si>
  <si>
    <t>РП 10 кВ</t>
  </si>
  <si>
    <t>3/02/5 2017-02-27</t>
  </si>
  <si>
    <t>РП-10 кВ №1 В-10 кВ  яч.№7 ф.«ТП 3-01-1»</t>
  </si>
  <si>
    <t>17,48 2017.02.25</t>
  </si>
  <si>
    <t>КЛ 10 кВ</t>
  </si>
  <si>
    <t>РП 10 кВ №5-17 2С-10</t>
  </si>
  <si>
    <t>08,49 2017.02.10</t>
  </si>
  <si>
    <t>09,15 2017.02.10</t>
  </si>
  <si>
    <t>1/02/5 2017-02-06</t>
  </si>
  <si>
    <t>3.4.13.3</t>
  </si>
  <si>
    <t>РП 10 кВ №5-17 яч.№12 ф."ГУС"</t>
  </si>
  <si>
    <t>09,27 2017.02.10</t>
  </si>
  <si>
    <t>10,37 2017.02.10</t>
  </si>
  <si>
    <t>2/02/5 2017-02-06</t>
  </si>
  <si>
    <t>РП 10 кВ №17 яч.№10 ф."КОС-2"</t>
  </si>
  <si>
    <t>17,28 2017.02.10</t>
  </si>
  <si>
    <t>РП 10 кВ №16 ф."Сады"</t>
  </si>
  <si>
    <t>23,09 2017.02.26</t>
  </si>
  <si>
    <t>23,37 2017.02.26</t>
  </si>
  <si>
    <t>5/02/5 2017-02-28</t>
  </si>
  <si>
    <t>РП 10 кВ №16 ф."Экспедиция"</t>
  </si>
  <si>
    <t>06,15 2017.02.27</t>
  </si>
  <si>
    <t>4/02/5 2017-02-27</t>
  </si>
  <si>
    <t>РП 10 кВ №5-13 ф."УРБ-2"</t>
  </si>
  <si>
    <t>01,21 2017.02.27</t>
  </si>
  <si>
    <t>РП 10 кВ №5-13 ф."МК-156"</t>
  </si>
  <si>
    <t>00,58 2017.02.27</t>
  </si>
  <si>
    <t>ПС 35/6 кВ №35 ЗРУ-6 кВ яч.№3</t>
  </si>
  <si>
    <t>16,16 2017.02.27</t>
  </si>
  <si>
    <t>16,53 2017.02.27</t>
  </si>
  <si>
    <t>ТП 6 кВ № 2-108;ТП 6 кВ № 2-126;ТП 6 кВ № 2-130;ТП 6 кВ № 2-152;ТП 6 кВ № 2-119;ТП 6 кВ № 2-147;ТП 6 кВ № 2-105;ТП 6 кВ № 2-101;ТП 6 кВ № 2-120</t>
  </si>
  <si>
    <t>16,16 2017-02-27</t>
  </si>
  <si>
    <t>ПС 220/110/10 кВ "Картопья" В-10 кВ ф."Промбаза"</t>
  </si>
  <si>
    <t>05,19 2017.03.27</t>
  </si>
  <si>
    <t>08,42 2017.03.27</t>
  </si>
  <si>
    <t>ТП 10 кВ № 16-001;ТП 10 кВ № 16-003;ТП 10 кВ № 16-004;ТП 10 кВ № 16-027;ТП 10 кВ № 16-047а;ТП 10 кВ № 16-034;ТП 10 кВ № 16-070;ТП 10 кВ № 16-102;ТП 10 кВ № 16-139;ТП 10 кВ № 16-182</t>
  </si>
  <si>
    <t>№ 14 2017-03-27</t>
  </si>
  <si>
    <t>3.4.10</t>
  </si>
  <si>
    <t>АО ЮРЭСК Березовский филиал</t>
  </si>
  <si>
    <t>КПП 6/20 кВ  "Березово" ВЛЗ-20 кВ "Березово-Теги"</t>
  </si>
  <si>
    <t>14,55 2017.03.21</t>
  </si>
  <si>
    <t>20,45 2017.03.21</t>
  </si>
  <si>
    <t>ТП 20 кВ № 11-1153;ВЛ 10 кВ "Поселок";ТП 10 кВ № 11-1143;ТП 10 кВ № 11-1144;ТП 10 кВ № 11-1145;ТП 10 кВ № 11-1146;ТП 10 кВ № 11-1147;ТП 10 кВ № 11-1148;ТП 10 кВ № 11-1149;ТП 10 кВ № 11-1150;ТП 10 кВ № 11-1152</t>
  </si>
  <si>
    <t>№ 1/2017 2017-03-21</t>
  </si>
  <si>
    <t>АО ЮРЭСК Няганьский филиал</t>
  </si>
  <si>
    <t>РП-10 кВ №5-14 "ЦБПО ЭПУ"</t>
  </si>
  <si>
    <t>12,50 2017.03.13</t>
  </si>
  <si>
    <t>14,45 2017.03.13</t>
  </si>
  <si>
    <t>07/03/5 2017-03-14</t>
  </si>
  <si>
    <t>3.4.7</t>
  </si>
  <si>
    <t>ЦРП "Советский" В-10 кВ яч.№6 ф."Ленина"</t>
  </si>
  <si>
    <t>00,23 2017.04.16</t>
  </si>
  <si>
    <t>02,47 2017.04.16</t>
  </si>
  <si>
    <t>ТП 10 кВ № 16-010;ТП 10 кВ № 16-024;ТП 10 кВ № 16-033;ТП 10 кВ № 16-055</t>
  </si>
  <si>
    <t>№ 17 2017-04-16</t>
  </si>
  <si>
    <t>ЦРП "Советский" В-10 кВ яч.№7 ф."Курчатова"</t>
  </si>
  <si>
    <t>03,03 2017.04.16</t>
  </si>
  <si>
    <t>03,22 2017.04.16</t>
  </si>
  <si>
    <t>ТП 10 кВ № 16-017;ТП 10 кВ № 16-019;ТП 10 кВ № 16-020</t>
  </si>
  <si>
    <t>№ 16 2017-04-16</t>
  </si>
  <si>
    <t>3.4.13</t>
  </si>
  <si>
    <t>ПС 110/10 кВ "Хвойная" В-10 кВ ф."РП 1-1"</t>
  </si>
  <si>
    <t>10,34 2017.04.27</t>
  </si>
  <si>
    <t>12,27 2017.04.27</t>
  </si>
  <si>
    <t>ТП 10 кВ № 9-8-5;ТП 10 кВ № 9-11-4;ТП 10 кВ № 9-10-2;ТП 10 кВ № 9-10-3;ТП 10 кВ № 9-10-7;ТП 10 кВ № 9-12-4;ТП 10 кВ № 9-10-4;ТП 10 кВ № 1-8;ТП 10 кВ № 2-8;ТП 10 кВ № 2-2;ТП 10 кВ № 2-7;ТП 10 кВ № 2-4</t>
  </si>
  <si>
    <t xml:space="preserve">
КНС № 4, КНС № 3, Котельня № 21, Котельня № 8  </t>
  </si>
  <si>
    <t xml:space="preserve">Школа № 1,Школа № 3, Детский сад "Радуга", 
КНС № 8, Котельная № 4  </t>
  </si>
  <si>
    <t>№ 19 2017-04-27</t>
  </si>
  <si>
    <t>АО ЮРЭСК Белоярский филиал</t>
  </si>
  <si>
    <t xml:space="preserve">ЦРП №3 "ВОС" яч.№28 "ЛЭП № 28" ВЛ-6 кВ </t>
  </si>
  <si>
    <t>15,03 2017.04.21</t>
  </si>
  <si>
    <t>16,20 2017.04.21</t>
  </si>
  <si>
    <t>ТП 6 кВ № 10-2802;ТП 6 кВ № 10-2803;ТП 6 кВ № 10-2804</t>
  </si>
  <si>
    <t>№ 122 2017-04-21</t>
  </si>
  <si>
    <t>3.4.12.5</t>
  </si>
  <si>
    <t>ПС 110/35/6 кВ "Березово" ВЛ-6 кВ ф.№4</t>
  </si>
  <si>
    <t>13,30 2017.04.01</t>
  </si>
  <si>
    <t>13,40 2017.04.01</t>
  </si>
  <si>
    <t>ВЛ 6 кВ № 4;ТП 6 кВ № 11-1034;ТП 6 кВ № 11-1033;ТП 6 кВ № 11-1036;ТП 6 кВ № 11-1038;ТП 6 кВ № 11-1039;ТП 6 кВ № 11-1041;ТП 6 кВ № 11-1021</t>
  </si>
  <si>
    <t>Аэропорт</t>
  </si>
  <si>
    <t>№ 2/2017 2017-04-01</t>
  </si>
  <si>
    <t>РП-6 кВ №11-2113 ВЛ-6 кВ "Старый поселок"</t>
  </si>
  <si>
    <t>21,20 2017.04.10</t>
  </si>
  <si>
    <t>07,33 2017.04.11</t>
  </si>
  <si>
    <t>ВЛ 6 кВ Старый поселок;ТП 6 кВ № 11-2075;ТП 6 кВ № 11-2076;ТП 6 кВ № 11-2077;ТП 6 кВ № 11-2080;ТП 6 кВ № 11-2082</t>
  </si>
  <si>
    <t>Котельная , Водозабор</t>
  </si>
  <si>
    <t>№ 2/2017 2017-04-11</t>
  </si>
  <si>
    <t>РП-6 кВ 11-1051 ВЛ-6 кВ  ф.№4</t>
  </si>
  <si>
    <t>02,35 2017.04.12</t>
  </si>
  <si>
    <t>08,40 2017.04.12</t>
  </si>
  <si>
    <t>ВЛ 6 кВ № 4;РП 6 кВ;ТП 6 кВ № 11-1-50;ТП 6 кВ № 11-1051;ТП 6 кВ № 11-1037;ТП 6 кВ № 11-1046</t>
  </si>
  <si>
    <t>№ 3/2017 2017-04-12</t>
  </si>
  <si>
    <t>13,28 2017.04.12</t>
  </si>
  <si>
    <t>16,48 2017.04.12</t>
  </si>
  <si>
    <t>№ 4/2017 2017-04-12</t>
  </si>
  <si>
    <t>05,43 2017.04.28</t>
  </si>
  <si>
    <t>ВЛ 110 кВ</t>
  </si>
  <si>
    <t>№ 5/2017 2017-04-28</t>
  </si>
  <si>
    <t>РП-10 кВ №5-13 ВЛ-10 кВ ф."АТБ-14"</t>
  </si>
  <si>
    <t>02,19 2017.04.10</t>
  </si>
  <si>
    <t>05,03 2017.04.10</t>
  </si>
  <si>
    <t>8/04/5 2017-04-14</t>
  </si>
  <si>
    <t>ПС 35/6 кВ №35 ЗРУ-6 кВ яч.№5</t>
  </si>
  <si>
    <t>05,05 2017.04.16</t>
  </si>
  <si>
    <t>07,00 2017.04.16</t>
  </si>
  <si>
    <t>ТП 6 кВ № 134;ТП 6 кВ № 140;ТП 6 кВ № 131;ТП 6 кВ № 116;ТП 6 кВ № 117;ТП 6 кВ №138;ТП 6 кВ Престиж</t>
  </si>
  <si>
    <t>КНС-7</t>
  </si>
  <si>
    <t>05,05 2017-04-16</t>
  </si>
  <si>
    <t>ПС 110/10 кВ "Алябъево" В-10 кВ ф."Алябьево"</t>
  </si>
  <si>
    <t>14,57 2017.05.02</t>
  </si>
  <si>
    <t>17,25 2017.05.02</t>
  </si>
  <si>
    <t>ТП 10 кВ № 16-309;ТП 10 кВ № 16-303;ТП 10 кВ № 16-304;ТП 10 кВ № 16-302;ТП 10 кВ № 16-301;ТП 10 кВ № 16-311;ТП 10 кВ № 16-308;ТП 10 кВ № 16-307</t>
  </si>
  <si>
    <t>Детский сад, 2 Котельные, 2 КНС, Школа, Псих диспансер</t>
  </si>
  <si>
    <t>№ 24 2017-05-02</t>
  </si>
  <si>
    <t>ПС 110/10 кВ "Геологическая" В-10 кВ ф."Нижний склад"</t>
  </si>
  <si>
    <t>16,58 2017.05.01</t>
  </si>
  <si>
    <t>17,35 2017.05.01</t>
  </si>
  <si>
    <t>ТП 10 кВ № 9-14-7;ТП 10 кВ № 9-14-13;ТП 10 кВ № 9-16-1;ТП 10 кВ № 9-16-2;ТП 10 кВ № 9-16-3;ТП 10 кВ № 9-16-10;ТП 10 кВ № 9-16-11;ТП 10 кВ № 9-14-2;ТП 10 кВ № 9-16-7;ТП 10 кВ № 9-16-12</t>
  </si>
  <si>
    <t>Детски сад, КНС, Котельная</t>
  </si>
  <si>
    <t>№ 21 2017-05-01</t>
  </si>
  <si>
    <t>ПС 110/10 кВ "Хвойная" В-10 кВ ф."16 МКР"</t>
  </si>
  <si>
    <t>11,11 2017.05.04</t>
  </si>
  <si>
    <t>11,36 2017.05.04</t>
  </si>
  <si>
    <t>ТП 10 кВ № 9-6-9;ТП 10 кВ № 9-6-7;ТП 10 кВ № 9-6-8;ТП 10 кВ № 9-6-2;ТП 10 кВ № 9-6-11;ТП 10 кВ № 9-6-2;ТП 10 кВ № 9-16-1;ТП 10 кВ № 9-16-2;ТП 10 кВ № 9-16-3</t>
  </si>
  <si>
    <t>Школа, Котельная, КНС, Детский сад</t>
  </si>
  <si>
    <t>№ 23 2017-05-04</t>
  </si>
  <si>
    <t>3.4.7.4</t>
  </si>
  <si>
    <t>12,53 2017.05.26</t>
  </si>
  <si>
    <t>14,58 2017.05.26</t>
  </si>
  <si>
    <t>ТП 10 кВ 16-002;ТП 10 кВ 16-005;ТП 10 кВ 16-006;ТП 10 кВ 16-040;ТП 10 кВ 16-065;ТП 10 кВ 16-116;ТП 10 кВ 16-008;ТП 10 кВ 16-011;ТП 10 кВ 16-021;ТП 10 кВ 16-026;ТП 10 кВ 16-060;ТП 10 кВ 16-073;ТП 10 кВ 16-112;ТП 10 кВ 16-160;ТП 10 кВ 16-163</t>
  </si>
  <si>
    <t>Котельная, КНС , Школа, Детский сад , Больница</t>
  </si>
  <si>
    <t>№ 28 2017-05-26</t>
  </si>
  <si>
    <t>16,54 2017.05.27</t>
  </si>
  <si>
    <t>19,10 2017.05.27</t>
  </si>
  <si>
    <t xml:space="preserve">КНС № 4, КНС № 3, Котельная № 21, Котельная № 8  </t>
  </si>
  <si>
    <t>№ 29 2017-05-27</t>
  </si>
  <si>
    <t>ТП 20/0,4 кВ №11-2202</t>
  </si>
  <si>
    <t>19,25 2017.05.01</t>
  </si>
  <si>
    <t>20,50 2017.05.01</t>
  </si>
  <si>
    <t>ТП 20 кВ № 11-2202</t>
  </si>
  <si>
    <t>6/2017 2017-05-01</t>
  </si>
  <si>
    <t>05,01 2017.05.08</t>
  </si>
  <si>
    <t>7/2017 2017-05-08</t>
  </si>
  <si>
    <t>20,55 2017.05.12</t>
  </si>
  <si>
    <t>22,25 2017.05.12</t>
  </si>
  <si>
    <t>8/2017 2017-05-12</t>
  </si>
  <si>
    <t>23,00 2017.05.12</t>
  </si>
  <si>
    <t>03,05 2017.05.13</t>
  </si>
  <si>
    <t>ВЛ 6 кВ №4;РП 6 кВ;ТП 6 кВ № 11-1050;ТП 6 кВ № 11-1051;ТП 6 кВ № 11-1046</t>
  </si>
  <si>
    <t>9/2017 2017-05-13</t>
  </si>
  <si>
    <t>ТП 6/0,4 кВ № 11-1022</t>
  </si>
  <si>
    <t>14,30 2017.05.14</t>
  </si>
  <si>
    <t>20,30 2017.05.14</t>
  </si>
  <si>
    <t>ТП 6 кВ № 11-1022</t>
  </si>
  <si>
    <t>10/2017 2017-05-14</t>
  </si>
  <si>
    <t>КПП 6/20 кВ "Игрим" ВЛЗ-20 "Н.Нарыкары"</t>
  </si>
  <si>
    <t>02,50 2017.05.26</t>
  </si>
  <si>
    <t>05,35 2017.05.26</t>
  </si>
  <si>
    <t>ВЛ 20 кВ Н. Нарыкары;ТП 6 кВ № 11-2201;ТП 6 кВ № 11-2202;ТП 6 кВ № 11-2203;ТП 6 кВ № 11-2204</t>
  </si>
  <si>
    <t>Котельная, Водозабор</t>
  </si>
  <si>
    <t>11/2017 2017-05-26</t>
  </si>
  <si>
    <t>ВЛ-10 кВ ф. "КОС-3"</t>
  </si>
  <si>
    <t>17,19 2017.05.11</t>
  </si>
  <si>
    <t>18,15 2017.05.11</t>
  </si>
  <si>
    <t>09/05/5 2017-05-11</t>
  </si>
  <si>
    <t>РП-10 кВ №5-7 яч.№10 ф."5-04"</t>
  </si>
  <si>
    <t>13,10 2017.05.27</t>
  </si>
  <si>
    <t>13,54 2017.05.27</t>
  </si>
  <si>
    <t>10/055/5 2017-05-17</t>
  </si>
  <si>
    <t>ПС 110/10 кВ "Соболиная" ВЛ-10 кВ ф."Котельная-1"</t>
  </si>
  <si>
    <t>11,57 2017.06.13</t>
  </si>
  <si>
    <t>14,18 2017.06.13</t>
  </si>
  <si>
    <t>ТП 10 кВ № 16-009;ТП 10 кВ № 16-014;ТП 10 кВ № 16-157;ТП 10 кВ № 16-158;ТП 10 кВ № 16-172;ТП 10 кВ № 16-175;ТП 10 кВ № 16-183;ТП 10 кВ № 16-013;ТП 10 кВ № 16-016;ТП 10 кВ № 16-157;ТП 10 кВ № 16-162</t>
  </si>
  <si>
    <t>Городской водозабор, КНС, Котельная</t>
  </si>
  <si>
    <t>№ 35 2017-06-13</t>
  </si>
  <si>
    <t>14,42 2017.06.28</t>
  </si>
  <si>
    <t>18,05 2017.06.28</t>
  </si>
  <si>
    <t>№ 40 2017-06-28</t>
  </si>
  <si>
    <t>3.4.8.3</t>
  </si>
  <si>
    <t xml:space="preserve">ПС 110/6 кВ "Белоярская" яч.№12 "ЛЭП №12" ВЛ-6 кВ </t>
  </si>
  <si>
    <t>07,37 2017.06.19</t>
  </si>
  <si>
    <t>11,39 2017.06.19</t>
  </si>
  <si>
    <t>ТП 6 кВ № 1200;ТП 6 кВ № 10-1301;ТП 6 кВ № 1302;ТП 6 кВ № 10-1303;ТП 6 кВ № 1306;ТП 6 кВ № 1307;ТП 6 кВ № 1308;ТП 6 кВ № 1309;ТП 6 кВ № 1310;ТП 6 кВ № 1311;ТП 6 кВ № 1312;ТП 6 кВ № 1313;ТП 6 кВ № 1314;ТП 6 кВ № 1315</t>
  </si>
  <si>
    <t>№ 90 2017-06-19</t>
  </si>
  <si>
    <t>ЦРП №3 "ВОС", ВЛ-6 кВ яч.№8 "ЛЭП № 6"</t>
  </si>
  <si>
    <t>10,13 2017.06.19</t>
  </si>
  <si>
    <t>11,15 2017.06.19</t>
  </si>
  <si>
    <t>ТП 6 кВ № 502;ТП 6 кВ № 603;ТП 6 кВ № 604;ТП 6 кВ № 605;ТП 6 кВ № 10-602;ТП 6 кВ № 10-1304;ТП 6 кВ № 10-1305;ТП 6 кВ № 10-1316;ТП 6 кВ № 10-1317</t>
  </si>
  <si>
    <t xml:space="preserve">КПП 6/20 кВ "Березово" </t>
  </si>
  <si>
    <t>20,40 2017.06.04</t>
  </si>
  <si>
    <t>21,50 2017.06.04</t>
  </si>
  <si>
    <t>№ 12/2017 2017-06-04</t>
  </si>
  <si>
    <t>КТП 20/0,4 кВ №11-1032</t>
  </si>
  <si>
    <t>21,00 2017.06.04</t>
  </si>
  <si>
    <t>12,45 2017.06.05</t>
  </si>
  <si>
    <t>ТП 20 кВ № 11-1032</t>
  </si>
  <si>
    <t>№ 13/2017 2017-06-05</t>
  </si>
  <si>
    <t>ПС 110/35/6 кВ "Березово" ВЛ-6 кВ №5</t>
  </si>
  <si>
    <t>11,00 2017.06.12</t>
  </si>
  <si>
    <t>11,08 2017.06.12</t>
  </si>
  <si>
    <t>ВЛ 6 кВ № 5;ТП 6 кВ № 11-1003;ТП 6 кВ № 11-1003;ТП 6 кВ № 11-1004;ТП 6 кВ № 11-1006;ТП 6 кВ № 11-1007</t>
  </si>
  <si>
    <t xml:space="preserve">Котельная </t>
  </si>
  <si>
    <t>№ 14/2017 2017-06-12</t>
  </si>
  <si>
    <t>КПП 6/20 кВ №11-2114 ВЛЗ-20 "Ванзетур"</t>
  </si>
  <si>
    <t>07,30 2017.06.28</t>
  </si>
  <si>
    <t>21,00 2017.06.28</t>
  </si>
  <si>
    <t>ВЛ 20 кВ "Ванзетур";ТП 20 кВ № 11-2150; ВЛ 10 кВ "Поселок";ТП 10 кВ № 11-2151;ТП 10 кВ № 11-2152;ТП 10 кВ № 11-2153;ТП 10 кВ № 11-2154;ТП 10 кВ № 11-2155;ТП 10 кВ № 11-2156;ТП 10 кВ № 11-2157;ТП 10 кВ № 11-2158;ТП 10 кВ № 11-2159</t>
  </si>
  <si>
    <t>№ 15/2017 2017-06-28</t>
  </si>
  <si>
    <t>АО ЮРЭСК Кондинский филиал</t>
  </si>
  <si>
    <t>ПС 110/35/10 кВ "Юмас" В-10 кВ  ф."Луговой"</t>
  </si>
  <si>
    <t>12,25 2017.06.03</t>
  </si>
  <si>
    <t>13,27 2017.06.03</t>
  </si>
  <si>
    <t>ТП 10 кВ № 12-1;ТП 10 кВ № 12-5;ТП 10 кВ № 12-16;ТП 10 кВ № 12-47;ТП 10 кВ № 12-60;ТП 10 кВ № 12-43;ТП 10 кВ № 12-45;ТП 10 кВ № 12-34;ТП 10 кВ № 12-42;ТП 10 кВ № 12-23;ТП 10 кВ № 12-73;ТП 10 кВ № 12-74</t>
  </si>
  <si>
    <t>12-25 2017-06-03</t>
  </si>
  <si>
    <t>3.4.13.4</t>
  </si>
  <si>
    <t>ПС 110/10 кВ "МДФ"  В-110 кВ  "Сотник", СВ-110.  В-10 1Т, В-10 кВ  ф."Мортка-1"</t>
  </si>
  <si>
    <t>16,27 2017.06.03</t>
  </si>
  <si>
    <t>19,49 2017.06.03</t>
  </si>
  <si>
    <t>ТП 10 кВ № 12-327;ТП 10 кВ № 12-313;ТП 10 кВ № 12-321;ТП 10 кВ № 12-325;ТП 10 кВ № 12-319;ТП 10 кВ № 12-306;ТП 10 кВ № 12-303;ТП 10 кВ № № 12-308;ТП 10 кВ № № 12-322</t>
  </si>
  <si>
    <t>16-33 2017-06-03</t>
  </si>
  <si>
    <t>ПС 110/35/10 кВ "Выкатная" В-35 кВ "Кама"</t>
  </si>
  <si>
    <t>22,45 2017.06.03</t>
  </si>
  <si>
    <t>ПС 35 кВ "Кама</t>
  </si>
  <si>
    <t>22-45 2017-06-03</t>
  </si>
  <si>
    <t>ПС 110/10 кВ "МДФ" В-110 кВ "Тавда"</t>
  </si>
  <si>
    <t>19,10 2017.06.07</t>
  </si>
  <si>
    <t>23,21 2017.06.07</t>
  </si>
  <si>
    <t>ВЛ 110 кВ "Тавда</t>
  </si>
  <si>
    <t>19-10 2017-06-07</t>
  </si>
  <si>
    <t>ВЛ-110 кВ "Сотник-Тавда-2"  (ПС 110/35/10 кВ "Юмас" В-35 кВ 2Т, В-10 кВ  2Т, УАВР), ЗРУ НПС "Кума" В-6 кВ Поселок (п.Куминский)</t>
  </si>
  <si>
    <t>06,05 2017.06.16</t>
  </si>
  <si>
    <t>06,23 2017.06.16</t>
  </si>
  <si>
    <t>ВЛ 110 кВ "Сотник-Тавда-2</t>
  </si>
  <si>
    <t>06-05 2017-06-16</t>
  </si>
  <si>
    <t>ВЛ-110 кВ "МДФ-Тавда"  (ПС 110/10 кВ "МДФ" В-110 кВ "Тавда")</t>
  </si>
  <si>
    <t>13,10 2017.06.16</t>
  </si>
  <si>
    <t>ВЛ 110 кВ "МДФ-Тавда</t>
  </si>
  <si>
    <t>07-50 2017-06-16</t>
  </si>
  <si>
    <t>22,10 2017.06.18</t>
  </si>
  <si>
    <t>22-10 2017-06-18</t>
  </si>
  <si>
    <t>3.4.12.3</t>
  </si>
  <si>
    <t>ПС 110/35/10 кВ "Юмас" В-35 кВ "Ямки"</t>
  </si>
  <si>
    <t>23,30 2017.06.18</t>
  </si>
  <si>
    <t>ВЛ 35 кВ "Ямки</t>
  </si>
  <si>
    <t>23-30 2017-06-18</t>
  </si>
  <si>
    <t>ПС 35/6 кВ "Мулымская", В-6 кВ "Ушьинский", В-6 кВ "Пионерлагерь"</t>
  </si>
  <si>
    <t>00,50 2017.06.19</t>
  </si>
  <si>
    <t>01,18 2017.06.19</t>
  </si>
  <si>
    <t>ВЛ 6 кВ "Ушьинский", ВЛ 6 кВ "Пионерлагерь</t>
  </si>
  <si>
    <t>00-55 2017-06-18</t>
  </si>
  <si>
    <t>ВЛ-110 кВ "Красноленинская-Рогожниковская-1"</t>
  </si>
  <si>
    <t>15,05 2017.06.02</t>
  </si>
  <si>
    <t>01,05 2017.06.03</t>
  </si>
  <si>
    <t>3.4.9.1</t>
  </si>
  <si>
    <t>ПС 110/35/6 кВ "Заречная" ВЛ-6 кВ ф."КНС-2". КЛ-6 кВ от ТП № 5-3001</t>
  </si>
  <si>
    <t>20,43 2017.06.17</t>
  </si>
  <si>
    <t>02,32 2017.06.18</t>
  </si>
  <si>
    <t>11/06/5 2017-06-17</t>
  </si>
  <si>
    <t>АО ЮРЭСК ДЗО ОАО "ЮТЭК-Ханты-Мансийский район"</t>
  </si>
  <si>
    <t>ПС 110/35/10 кВ "Выкатная" ВЛ-35 кВ "Кама"</t>
  </si>
  <si>
    <t>22,28 2017.06.03</t>
  </si>
  <si>
    <t>22,28 2017-06-03</t>
  </si>
  <si>
    <t>3.4.12</t>
  </si>
  <si>
    <t>05,30 2017.06.18</t>
  </si>
  <si>
    <t>08,14 2017.06.18</t>
  </si>
  <si>
    <t>ТП 20 кВ № 18-4041</t>
  </si>
  <si>
    <t>05,30 2017-06-18</t>
  </si>
  <si>
    <t>ПС 35/6 №258 кВ "Сан-Ёганская" ТП 6/20 кВ №18-4040 ВЛ-20 кВ</t>
  </si>
  <si>
    <t>06,10 2017.06.19</t>
  </si>
  <si>
    <t>06,20 2017.06.19</t>
  </si>
  <si>
    <t>ТП 10 кВ № 18-4025;ТП 10 кВ № 18-4026;ТП 10 кВ № 18-4027;ТП 10 кВ № 18-4028;ТП 10 кВ № 18-4029;ТП 10 кВ № 18-4030;ТП 10 кВ № 18-4031</t>
  </si>
  <si>
    <t>06,10 2017-06-19</t>
  </si>
  <si>
    <t>ТП 20/10 кВ №18-4041 "Пырьях" ВЛ-10кВ ф.№8 "Нялино"</t>
  </si>
  <si>
    <t>04,18 2017.06.19</t>
  </si>
  <si>
    <t>04,18 2017-06-19</t>
  </si>
  <si>
    <t>ПС 110/10 кВ "Луговская" ВЛ-10 кВ ф.№5 "Белогорье-1"</t>
  </si>
  <si>
    <t>04,20 2017.06.19</t>
  </si>
  <si>
    <t>ТП 10 кВ № 18-5010;ТП 10 кВ № 18-5011;ТП 10 кВ № 18-5012;ТП 10 кВ № 18-5013;ТП 10 кВ № 18-5014;</t>
  </si>
  <si>
    <t>04,20 2017-06-19</t>
  </si>
  <si>
    <t>ПС 110/10 кВ "Луговская" ВЛ-10 кВ ф.№4 "Белогорье-2"</t>
  </si>
  <si>
    <t>04,24 2017.06.19</t>
  </si>
  <si>
    <t>ВЛ 10 кВ ф.№ 7 "Троица 1</t>
  </si>
  <si>
    <t>04,24 2017-06-19</t>
  </si>
  <si>
    <t>ПС 110/10 кВ "Луговская" ВЛ-10 кВ ф.№5 "Троица 1"</t>
  </si>
  <si>
    <t>06,31 2017.06.19</t>
  </si>
  <si>
    <t>06,31 2017-06-19</t>
  </si>
  <si>
    <t xml:space="preserve">ПС110/35/10 кВ "Выкатная" ВЛ-35 кВ ф.№1 "Кама" </t>
  </si>
  <si>
    <t>19,15 2017.06.19</t>
  </si>
  <si>
    <t>19,15 2017-06-19</t>
  </si>
  <si>
    <t>19,36 2017.06.19</t>
  </si>
  <si>
    <t>19,36 2017-06-19</t>
  </si>
  <si>
    <t>21,37 2017.06.19</t>
  </si>
  <si>
    <t>21,372017-06-19</t>
  </si>
  <si>
    <t>23,22 2017.06.19</t>
  </si>
  <si>
    <t>00,12 2017.06.20</t>
  </si>
  <si>
    <t>23,22 2017-06-19</t>
  </si>
  <si>
    <t>ПС 110/6 кВ "Пунга" ВЛ-6 кВ ф."Светлый-1"</t>
  </si>
  <si>
    <t>18,12 2017.07.05</t>
  </si>
  <si>
    <t>19,40 2017.07.05</t>
  </si>
  <si>
    <t>ТП 6 кВ № 11-2163ТП 6 кВ № 11-2161</t>
  </si>
  <si>
    <t>Котельная, Аэропорт,АЗС</t>
  </si>
  <si>
    <t>18,12 2017-07-05</t>
  </si>
  <si>
    <t>ПС 110/10 кВ  "Самза" ВЛ-10 кВ  ф."Поселок"</t>
  </si>
  <si>
    <t>08,15 2017.07.06</t>
  </si>
  <si>
    <t>14,10 2017.07.06</t>
  </si>
  <si>
    <t>ТП 10 кВ № 16-808;ТП 10 кВ № 16-815;ТП 10 кВ № 16-809;ТП 10 кВ № 16-811;ТП 10 кВ № 16-816;ТП 10 кВ № 16-810;ТП 10 кВ № 16-806;ТП 10 кВ № 16-812;ТП 10 кВ № 16-814;ТП 10 кВ № 16-813;ТП 10 кВ № 16-805</t>
  </si>
  <si>
    <t>Котельная, КНС, Школа, детский сад</t>
  </si>
  <si>
    <t>14,10 2017-07-06</t>
  </si>
  <si>
    <t>ПС 110/10 кВ "Советская" В-10 кВ ф."СУ-881"</t>
  </si>
  <si>
    <t>00,51 2017.07.08</t>
  </si>
  <si>
    <t>16,00 2017.07.10</t>
  </si>
  <si>
    <t>ТП 10 кВ № 16-120</t>
  </si>
  <si>
    <t>№ 42 2017-07-10</t>
  </si>
  <si>
    <t>3.4.8.4</t>
  </si>
  <si>
    <t>ВЛ-10 кВ  ф."Юбилейный"</t>
  </si>
  <si>
    <t>09,32 2017.07.09</t>
  </si>
  <si>
    <t>12,51 2017.07.09</t>
  </si>
  <si>
    <t>ТП 10 кВ № 16-023;ТП 10 кВ № 16-177;ТП 10 кВ № 16-048;ТП 10 кВ № 16-136;ТП 10 кВ № 16-143;ТП 10 кВ № 16-107;ТП 10 кВ № 16-160</t>
  </si>
  <si>
    <t>2 Котельные, 2 КНС, Детский Сад</t>
  </si>
  <si>
    <t>№ 43 2017-07-09</t>
  </si>
  <si>
    <t>ПС 220/110/10 кВ "Картопья" ВЛ-10 кВ  ф. "УРБ"</t>
  </si>
  <si>
    <t>19,25 2017.07.13</t>
  </si>
  <si>
    <t>20,49 2017.07.13</t>
  </si>
  <si>
    <t>ТП 10 кВ № 16-058;ТП 10 кВ № 16-062;ТП 10 кВ № 16-071;ТП 10 кВ № 16-078;ТП 10 кВ № 16-080;ТП 10 кВ № 16-081;ТП 10 кВ № 16-082;ТП 10 кВ № 16-118;ТП 10 кВ № 16-121;ТП 10 кВ № 16-124;ТП 10 кВ № 16-128;ТП 10 кВ № 16-129;ТП 10 кВ № 16-133;ТП 10 кВ № 16-134;ТП 10 кВ № 16-135;ТП 10 кВ № 16-178;ТП 10 кВ № 16-189 079;145;151,155;154</t>
  </si>
  <si>
    <t>19,25 2017-07-13</t>
  </si>
  <si>
    <t xml:space="preserve"> ВЛЗ-20 кВ "Игрим-Ванзетур"</t>
  </si>
  <si>
    <t>14,30 2017.07.22</t>
  </si>
  <si>
    <t>17,00 2017.07.22</t>
  </si>
  <si>
    <t>ВЛЗ-20 "Ванзетур"; БКТП 20/10 №11-2150; ВЛЗ-10 "Поселок", КТП 10/0,4: № 11-2151, №11-2152, 11-2153, №11-2154, №11-2155, ;11-2156, №11-2157, №11-2158, №11-2159</t>
  </si>
  <si>
    <t>№ 16/2017 2017-07-22</t>
  </si>
  <si>
    <t>14,34 2017.07.22</t>
  </si>
  <si>
    <t>№ 17/2017 2017-07-22</t>
  </si>
  <si>
    <t>№ 18/2017 2017-07-22</t>
  </si>
  <si>
    <t>ВЛЗ-20 кВ "Игрим-Н.Нарыкары"</t>
  </si>
  <si>
    <t>17,10 2017.07.24</t>
  </si>
  <si>
    <t>17,30 2017.07.24</t>
  </si>
  <si>
    <t>ВЛ 20 кВ "Н. Нарыкары";ТП 20 кВ № 11-2201;ТП 20 кВ №11-2202;ТП 20 кВ №11-2203;ТП 20 кВ №11-2204</t>
  </si>
  <si>
    <t>№ 19/2017 2017-07-24</t>
  </si>
  <si>
    <t>РП №12-3 В-10 кВ "Школа"</t>
  </si>
  <si>
    <t>19,58 2017.07.02</t>
  </si>
  <si>
    <t>02,03 2017.07.03</t>
  </si>
  <si>
    <t>ТП 10 кВ № 12-36;ТП 10 кВ № 12-66</t>
  </si>
  <si>
    <t>19,58 2017-07-02</t>
  </si>
  <si>
    <t>ЗРУ НПС "Кума", В-6 кВ "Поселок" яч.№12</t>
  </si>
  <si>
    <t>14,47 2017.07.17</t>
  </si>
  <si>
    <t>15,46 2017.07.17</t>
  </si>
  <si>
    <t>ТП 6 кВ № 12-600;ТП 6 кВ № 12-608;ТП 6 кВ № 12-611;ТП 6 кВ № 12-620;ТП 6 кВ № 12-603;ТП 6 кВ № 12-612;ТП 6 кВ № 12-609;ТП 6 кВ № 12-604;ТП 6 кВ № 12-605; ТП 6 кВ № 12-607;ТП 6 кВ № 12-619;ТП 6 кВ № 12-601</t>
  </si>
  <si>
    <t>14,47 2017-07-17</t>
  </si>
  <si>
    <t>19,08 2017.07.21</t>
  </si>
  <si>
    <t>ВЛ 35 кВ "Кама</t>
  </si>
  <si>
    <t>19,08 2017-07-21</t>
  </si>
  <si>
    <t>ПС 110/10 кВ "Чульчам" ф."Геолог-1"</t>
  </si>
  <si>
    <t>15,11 2017.07.22</t>
  </si>
  <si>
    <t>16,25 2017.07.22</t>
  </si>
  <si>
    <t>№ 12/07/5 2017-07-22</t>
  </si>
  <si>
    <t>ПС 110/10 кВ "Чульчам" ф."ПНГС"</t>
  </si>
  <si>
    <t>20,01 2017.07.22</t>
  </si>
  <si>
    <t>№ 13/07/5 2017-07-22</t>
  </si>
  <si>
    <t xml:space="preserve">ЦРП №2-14 РУ-10 кВ яч.№11 </t>
  </si>
  <si>
    <t>13,20 2017.07.04</t>
  </si>
  <si>
    <t>14,27 2017.07.04</t>
  </si>
  <si>
    <t>ТП 10 кВ Чайка;ТП 10 кВ Азимут;ТП 10 кВ Мередиан;ТП 10 кВ Пламя; ТП 10 кВ № 2-51;ТП 10 кВ Лесная;ТП 10 кВ Буревестник;ТП 10 кВ Гаражи;ТП 10 кВ Мередиан-2;ТП 10 кВ Синтез</t>
  </si>
  <si>
    <t>13,20 2017-07-04</t>
  </si>
  <si>
    <t>ВЛ-10 кВ Ф-И-04</t>
  </si>
  <si>
    <t>14,10 2017.07.21</t>
  </si>
  <si>
    <t>19,30 2017.07.21</t>
  </si>
  <si>
    <t>ТП 10 кВ № 2-1;ТП 10 кВ № 2-37;ТП 10 кВ № 2-38;ТП 10 кВ № 2-40;ТП 10 кВ № 2-57;ТП 10 кВ № Катконефть;ТП 10 кВ № 2-7;ТП 10 кВ № 2-8;ТП 10 кВ № 2-12;ТП 10 кВ № 2-3;ТП 10 кВ № 2-33;ТП 10 кВ № 2-30</t>
  </si>
  <si>
    <t>Детский сад, Школы, Больница</t>
  </si>
  <si>
    <t>14,10 2017-07-21</t>
  </si>
  <si>
    <t xml:space="preserve">ЦРП №2-14 РУ-10 кВ яч.№10 </t>
  </si>
  <si>
    <t>ТП 10 кВ Нефтяников;ТП 10 кВ Строитель;ТП 10 кВ Север;ТП 10 кВ Буровиков2;ТП 10 кВ Вектор;ТП 10 кВ Дорожник;ТП 10 кВ Себеряк;ТП 10 кВ Механизатор;ТП 10 кВ Вектор-2;ТП 10 кВ Буровик</t>
  </si>
  <si>
    <t>12,45 2017.07.01</t>
  </si>
  <si>
    <t>15,45 2017.07.01</t>
  </si>
  <si>
    <t>12,45 2017-07-01</t>
  </si>
  <si>
    <t>15,20 2017.07.04</t>
  </si>
  <si>
    <t>15,00 2017.07.05</t>
  </si>
  <si>
    <t>15,20 2017-07-04</t>
  </si>
  <si>
    <t>ПС 110/10 кВ "Луговская" ВЛ-10 кВ ф.№7 "Троица-1"</t>
  </si>
  <si>
    <t>16,20 2017.07.23</t>
  </si>
  <si>
    <t>18,20 2017.07.23</t>
  </si>
  <si>
    <t>ВЛ 10 кВ ф.№7 "Троица 1</t>
  </si>
  <si>
    <t>16,20 2017-07-23</t>
  </si>
  <si>
    <t>12,34 2017.07.21</t>
  </si>
  <si>
    <t>15,10 2017.07.21</t>
  </si>
  <si>
    <t>12,34 2017-07-21</t>
  </si>
  <si>
    <t>ПС 110/35/10 кВ "Выкатная" ВЛ-10 кВ "Реполовский"</t>
  </si>
  <si>
    <t>14,24 2017.07.21</t>
  </si>
  <si>
    <t>23,37 2017.07.21</t>
  </si>
  <si>
    <t>ТП 10 кВ № 18- 1009</t>
  </si>
  <si>
    <t>14,24 2017-07-21</t>
  </si>
  <si>
    <t>10,57 2017.07.27</t>
  </si>
  <si>
    <t>12,55 2017.07.27</t>
  </si>
  <si>
    <t>10,57 2017-07-27</t>
  </si>
  <si>
    <t>ПС 110/10 кВ  "Мансийская" ВЛ-10 кВ  ф."Поселок-1"</t>
  </si>
  <si>
    <t>10,00 2017.08.04</t>
  </si>
  <si>
    <t>11,05 2017.08.04</t>
  </si>
  <si>
    <t>ТП 10 кВ № 9-17-11;ТП 10 кВ № 17-29;ТП 10 кВ № 9-17-9;ТП 10 кВ № 9-17-10;ТП 10 кВ № 9-17-32</t>
  </si>
  <si>
    <t>Детский сад, школа, больница</t>
  </si>
  <si>
    <t>КОС, ВОС, Котельная</t>
  </si>
  <si>
    <t>№ 47 2017-08-04</t>
  </si>
  <si>
    <t>3.4.8.5</t>
  </si>
  <si>
    <t>ПС 110/10 кВ  "Алябьево" ВЛ-10 кВ  ф."Окуневские зори"</t>
  </si>
  <si>
    <t>04,44 2017.08.14</t>
  </si>
  <si>
    <t>15,43 2017.08.14</t>
  </si>
  <si>
    <t>ТП 10 кВ</t>
  </si>
  <si>
    <t>ЦРП №10-1 "Город" ЗРУ-2 яч.№4</t>
  </si>
  <si>
    <t>10,30 2017.08.20</t>
  </si>
  <si>
    <t>11,23 2017.08.20</t>
  </si>
  <si>
    <t>ТП 10 кВ № 10-2;ТП 10 кВ № 10-3;ТП 10 кВ № 10-4;ТП 10 кВ № 10-6;ТП 10 кВ № 10-7;ТП 10 кВ № 10-8;ТП 10 кВ № 10-9;ТП 10 кВ № 10-10;ТП 10 кВ № 10-18;ТП 10 кВ № 10-29;ТП 10 кВ № 10-30;ТП 10 кВ № 10-31;ТП 10 кВ № 10-32;ТП 10 кВ № 10-33;ТП 10 кВ № 10-100;ТП 10 кВ № 10-101;ТП 10 кВ № 10-104;ТП 10 кВ № 10-102;ТП 10 кВ № 10-105</t>
  </si>
  <si>
    <t>Бойлерная, Детский сад "Снегирек", Детский сад "Семицветик", КНС-3шт</t>
  </si>
  <si>
    <t>№ 89 2017-08-20</t>
  </si>
  <si>
    <t>ЦРП №10-1 "Город" ЗРУ-1 яч.№37 "ЛЭП №1"</t>
  </si>
  <si>
    <t>13,34 2017.08.20</t>
  </si>
  <si>
    <t>18,38 2017.08.20</t>
  </si>
  <si>
    <t>ТП 10 кВ № 1001;ТП 10 кВ № 1002;ТП 10 кВ № 1003;ТП 10 кВ № 1005;ТП 10 кВ № 1006;ТП 10 кВ № 1007;ТП 10 кВ № 1008;ТП 10 кВ № 1010</t>
  </si>
  <si>
    <t>3.4.9.3</t>
  </si>
  <si>
    <t>13,14 2017.08.16</t>
  </si>
  <si>
    <t>14,35 2017.08.16</t>
  </si>
  <si>
    <t>ВЛ кВ 20 "Н. Нарыкары";ТП 20 кВ № 11-2201;ТП 20 кВ № 11-2202;ТП 20 кВ № 11-2203;ТП 20 кВ № 11-2204</t>
  </si>
  <si>
    <t>№ 20/2017 2017-08-16</t>
  </si>
  <si>
    <t>23,48 2017.08.16</t>
  </si>
  <si>
    <t>№ 21/2017 2017-08-16</t>
  </si>
  <si>
    <t>ВЛЗ-20 кВ "Березово-Теги"</t>
  </si>
  <si>
    <t>17,30 2017.08.18</t>
  </si>
  <si>
    <t>23,50 2017.08.18</t>
  </si>
  <si>
    <t>№ 22/2017 2017-08-18</t>
  </si>
  <si>
    <t>03,32 2017.08.02</t>
  </si>
  <si>
    <t>03-41 2017-08-02</t>
  </si>
  <si>
    <t>05,00 2017.08.04</t>
  </si>
  <si>
    <t>05-03 2017-08-04</t>
  </si>
  <si>
    <t xml:space="preserve">4.21 </t>
  </si>
  <si>
    <t>ПС 35/10 кВ "Ямки" В-10 кВ "Юмас"</t>
  </si>
  <si>
    <t>22,00 2017.08.06</t>
  </si>
  <si>
    <t>22,42 2017.08.06</t>
  </si>
  <si>
    <t>ТП 10 кВ № 12-901</t>
  </si>
  <si>
    <t>22-00 2017-08-04</t>
  </si>
  <si>
    <t>ПС 10/35 кВ "Фарада" 1Т</t>
  </si>
  <si>
    <t>22,32 2017.08.27</t>
  </si>
  <si>
    <t>23,06 2017.08.27</t>
  </si>
  <si>
    <t>22-50 2017-08-28</t>
  </si>
  <si>
    <t>22,52 2017.08.01</t>
  </si>
  <si>
    <t>00,52 2017.08.02</t>
  </si>
  <si>
    <t>№ 14/08/5 2017-08-01</t>
  </si>
  <si>
    <t>14,38 2017.08.09</t>
  </si>
  <si>
    <t>15,57 2017.08.09</t>
  </si>
  <si>
    <t>№ 15/08/5 2017-08-09</t>
  </si>
  <si>
    <t>3.4.7.1</t>
  </si>
  <si>
    <t>ПС 35/10 кВ "Цингалы" ВЛ-10 кВ ф.№10</t>
  </si>
  <si>
    <t>10,20 2017.08.15</t>
  </si>
  <si>
    <t>17,28 2017.08.15</t>
  </si>
  <si>
    <t>ТП 10 кВ № 18-2032;ТП 10 кВ № 18-2033;ТП 10 кВ № 18-2034;ТП 10 кВ № 18-2035</t>
  </si>
  <si>
    <t>10,20 2017-08-15</t>
  </si>
  <si>
    <t>06,30 2017.08.28</t>
  </si>
  <si>
    <t>06,30 2017-08-28</t>
  </si>
  <si>
    <t>ПС 110/10 кВ "Соболиная" ВЛ-10 кВ ф."Западный"</t>
  </si>
  <si>
    <t>17,46 2017.09.01</t>
  </si>
  <si>
    <t>18,12 2017.09.01</t>
  </si>
  <si>
    <t>ТП 10 кВ № 16-053;ТП 10 кВ № 80;ТП 10 кВ № 81;ТП 10 кВ 82;ТП 10 кВ № 83;ТП 10 кВ № 106;ТП 10 кВ № 161;ТП 10 кВ № 187;ТП 10 кВ № 189;ТП 10 кВ № 79;ТП 10 кВ № 122;ТП 10 кВ № 123;ТП 10 кВ № 148;ТП 10 кВ № 152;ТП 10 кВ № 153;ТП 10 кВ № 154;ТП 10 кВ № 156</t>
  </si>
  <si>
    <t>ПС 110/10 кВ "Хвойная" ВЛ-10 кВ ф."Зеленая зона"</t>
  </si>
  <si>
    <t>13,36 2017.09.04</t>
  </si>
  <si>
    <t>14,00 2017.09.04</t>
  </si>
  <si>
    <t>ТП 10 кВ № 9-17-19;ТП 10 кВ № 9-17-20;ТП 10 кВ № 9-17-22;ТП 10 кВ № 9-17-23;ТП 10 кВ № 9-17-24;ТП 10 кВ № 9-17-25;ТП 10 кВ № 9-17-26;ТП 10 кВ № 9-17-27;ТП 10 кВ № 9-17-33;ТП 10 кВ № 9-17-34;ТП 10 кВ № 9-17-35;ТП 10 кВ № 9-17-36;ТП 10 кВ № 9-17-37;ТП 10 кВ № 9-17-38;ТП 10 кВ № 9-17-39</t>
  </si>
  <si>
    <t>ПС 110/10 кВ "Соболиная" ВЛ-10 кВ ф."Котельная-2"</t>
  </si>
  <si>
    <t>23,34 2017.09.13</t>
  </si>
  <si>
    <t>04,37 2017.09.14</t>
  </si>
  <si>
    <t>ТП 10 кВ № 16-009;ТП 10 кВ № 16-014;ТП 10 кВ № 157;ТП 10 кВ № 158;ТП 10 кВ № 172;ТП 10 кВ 175;ТП 10 кВ № 83;ТП 10 кВ № 16-013;ТП 10 кВ № 162</t>
  </si>
  <si>
    <t>Городской водозабор, Котельная</t>
  </si>
  <si>
    <t>№57 2017-09-14</t>
  </si>
  <si>
    <t>ПС 110/10 кВ "Алябьево" ВЛ-10 кВ ф."Мечта"</t>
  </si>
  <si>
    <t>10,51 2017.09.15</t>
  </si>
  <si>
    <t>ТП 10 кВ № 16-412</t>
  </si>
  <si>
    <t>№59 2017-09-15</t>
  </si>
  <si>
    <t>ПС 110/10 кВ "Алябьево" ВЛ-10 кВ ф."Малтиновский-2"</t>
  </si>
  <si>
    <t>11,05 2017.09.15</t>
  </si>
  <si>
    <t>12,00 2017.09.15</t>
  </si>
  <si>
    <t>ПС 110/10 кВ "Геологическая" ВЛ-10 кВ ф."Водозабор-1"</t>
  </si>
  <si>
    <t>11,22 2017.09.15</t>
  </si>
  <si>
    <t>20,33 2017.09.15</t>
  </si>
  <si>
    <t>№58 2017-09-15</t>
  </si>
  <si>
    <t>ПС 110/10 кВ "Геологическая" ВЛ-10 кВ ф."Лесокомбинат"</t>
  </si>
  <si>
    <t>01,52 2017.09.16</t>
  </si>
  <si>
    <t>03,21 2017.09.16</t>
  </si>
  <si>
    <t>ТП 10 кВ № 8-14;ТП 10 кВ № 8-3;ТП 10 кВ № 9-9-1;ТП 10 кВ № 9-8-10;ТП 10 кВ № 8-15;ТП 10 кВ № 8-11</t>
  </si>
  <si>
    <t>2018-01-27</t>
  </si>
  <si>
    <t>ПС 110/10 кВ "Хвойная" ВЛ-10 кВ ф."РП 1-1"</t>
  </si>
  <si>
    <t>05,25 2017.09.27</t>
  </si>
  <si>
    <t>18,28 2017.09.27</t>
  </si>
  <si>
    <t>ТП 10 кВ № 9-10-1;ТП 10 кВ № 9-10-2;ТП 10 кВ № 9-10-3;ТП 10 кВ № 9-10-7;ТП 10 кВ № 9-11-4;ТП 10 кВ № 9-8-12</t>
  </si>
  <si>
    <t>2 Школы, 2 Детских сада,3 КНС, 6 Котельных</t>
  </si>
  <si>
    <t>№64 2017-09-27</t>
  </si>
  <si>
    <t>ПС 110/6/6 кВ "Евра" В-6 кВ ф."Северный-3"</t>
  </si>
  <si>
    <t>18,39 2017.09.16</t>
  </si>
  <si>
    <t>19,47 2017.09.16</t>
  </si>
  <si>
    <t>ВЛ 6 кВ ВЛ-6 кВ."Северный-3</t>
  </si>
  <si>
    <t>18,39 2017-09-16</t>
  </si>
  <si>
    <t>ЗРУ НПС "Кедровое", В-10 кВ "Болчары"</t>
  </si>
  <si>
    <t>07,11 2017.09.20</t>
  </si>
  <si>
    <t>12,49 2017.09.20</t>
  </si>
  <si>
    <t>ТП 10 кВ № 12-701;ТП 10 кВ № 12-702;ТП 10 кВ № 12-703;ТП 10 кВ № 12-704;ТП 10 кВ № 12-705;ТП 10 кВ № 12-706</t>
  </si>
  <si>
    <t>07,28 2017-09-20</t>
  </si>
  <si>
    <t>12,56 2017.09.20</t>
  </si>
  <si>
    <t>14,37 2017.09.20</t>
  </si>
  <si>
    <t>ТП 10 кВ № 12-701;ТП 10 кВ № 12-702;ТП 10 кВ № 12-703;ТП 10 кВ № 12-704;ТП 10 кВ № 12-705;ТП 10 кВ № 12-707</t>
  </si>
  <si>
    <t>12,56 2017-09-20</t>
  </si>
  <si>
    <t>ПС 110/35/10 кВ "Юмас" В-10 кВ "Промплощадка"</t>
  </si>
  <si>
    <t>08,45 2017.09.20</t>
  </si>
  <si>
    <t>09,48 2017.09.20</t>
  </si>
  <si>
    <t>ТП 10 кВ № 12-68;ТП 10 кВ № 12-69;ТП 10 кВ № 12-70;ТП 10 кВ № 12-71;ТП 10 кВ "КТД</t>
  </si>
  <si>
    <t>08,03 2017-09-20</t>
  </si>
  <si>
    <t>ПС 110/35/10 кВ "Юмас" В-10 кВ "РП 3-2"</t>
  </si>
  <si>
    <t>16,29 2017.09.20</t>
  </si>
  <si>
    <t>18,18 2017.09.20</t>
  </si>
  <si>
    <t>ВЛ 10 кВ;РП 10 кВ № 3-2</t>
  </si>
  <si>
    <t>16,29 2017-10-20</t>
  </si>
  <si>
    <t>РП-10 кВ "12-3" КЛ-10 кВ "КТП №6"</t>
  </si>
  <si>
    <t>14,33 2017.10.28</t>
  </si>
  <si>
    <t>18,59 2017.10.28</t>
  </si>
  <si>
    <t>ТП 10 кВ №12</t>
  </si>
  <si>
    <t>2017-10-28</t>
  </si>
  <si>
    <t>РП-10 кВ "12-3" КЛ-10 кВ "Первомайская"</t>
  </si>
  <si>
    <t>ТП 10 кВ № 12-18;ТП 10 кВ № 12-3;ТП 10 кВ № 12-75;ТП 10 кВ № 12-28</t>
  </si>
  <si>
    <t>Детский сад "Чебурашка"; Котельная</t>
  </si>
  <si>
    <t>РП-10 кВ "12-3" КЛ-10 кВ "Морозова"</t>
  </si>
  <si>
    <t>15,17 2017.10.28</t>
  </si>
  <si>
    <t>ТП 10 кВ № 12-6;ТП 10 кВ № 12-7;ТП 10 кВ № 12-8;ТП 10 кВ № 12-75;ТП 10 кВ № 12-40;ТП 10 кВ № 12-27;ТП 10 кВ № 12-28</t>
  </si>
  <si>
    <t>Детский сад "Чебурашка"</t>
  </si>
  <si>
    <t>ПС 110/10 кВ "Чара" ф."РП 6-1"</t>
  </si>
  <si>
    <t>15,42 2017.10.01</t>
  </si>
  <si>
    <t>16,19 2017.10.01</t>
  </si>
  <si>
    <t>ПС 110/10 кВ "Чара" ф."ТРК-1"</t>
  </si>
  <si>
    <t>00,37 2017.10.01</t>
  </si>
  <si>
    <t>01,05 2017.10.01</t>
  </si>
  <si>
    <t>РП 10 кВ №5-7 яч.№21 ф. РП-7-1 В-10 кВ</t>
  </si>
  <si>
    <t>10,58 2017.10.06</t>
  </si>
  <si>
    <t>22,08 2017.10.06</t>
  </si>
  <si>
    <t>16/10/5 2017-09-06</t>
  </si>
  <si>
    <t>ЦРП №2-1 РУ-10кВ яч.1</t>
  </si>
  <si>
    <t>08,20 2017.11.06</t>
  </si>
  <si>
    <t>08,52 2017.11.07</t>
  </si>
  <si>
    <t>ТП№2-1,ТП№2-37,ТП№2-38,ТП№2-40,ТП№2-57,ТП№Катконефть</t>
  </si>
  <si>
    <t>Д/С,Школы,Больница, жил.фонд</t>
  </si>
  <si>
    <t>Красноленинская 1С 110</t>
  </si>
  <si>
    <t>01,00 2017.11.26</t>
  </si>
  <si>
    <t>01,46 2017.11.26</t>
  </si>
  <si>
    <t>ПС Лорба</t>
  </si>
  <si>
    <t>Оперативный журнал</t>
  </si>
  <si>
    <t>ЗРУ НПС "Ильичевка" В-10 Фарада 1 (яч. № 1)</t>
  </si>
  <si>
    <t>03,35 2017.11.21</t>
  </si>
  <si>
    <t>04,23 2017.11.21</t>
  </si>
  <si>
    <t>ПС 10/35 Фарада 1Т; ВЛ-35 Фарада 1; ПС 35/10 Тесла 1Т; ВЛЗ-10 Линия 2; КТП 12-531; КТП 12-501; КТП 12-502; КТП 12-д. сад; КТП 12-527 2Т; КТП 12-530 2Т; КТП 12-520; КТП 12-504; КТП 12-513; КТП 12-503; КТП 12-521; КТП 12-519; КТП 12-510; КТП 12-511; КТП 12-512; КТП 12-522; КТП 12-516; КТП 12-529</t>
  </si>
  <si>
    <t>Школа, Котельная</t>
  </si>
  <si>
    <t>21.11.2017 03-35</t>
  </si>
  <si>
    <t>В-10 КОС-2 ПС Хвойная</t>
  </si>
  <si>
    <t>19,03 2017.11.19</t>
  </si>
  <si>
    <t>20,14 2017.11.19</t>
  </si>
  <si>
    <t>ТП 9-2-3,9-5-2,9-5-3,9-5-6,9-5-5,9-18-1,9-18-2,9-18-3,9-18-5</t>
  </si>
  <si>
    <t>КОС-3шт.(1ввод)
ДС Гусельки
(1вод)
Котельные
(1ввод)</t>
  </si>
  <si>
    <t>ЦРП ЗРУ 10кВ ф.Строитель</t>
  </si>
  <si>
    <t>15,29 2017.11.29</t>
  </si>
  <si>
    <t>16,01 2017.11.29</t>
  </si>
  <si>
    <t>ТП 16-027,035,059,074,169,170</t>
  </si>
  <si>
    <t xml:space="preserve">Больница
(1Ввод)
Котельная(1 ввод)
ДС Аленка(1 ввод)
</t>
  </si>
  <si>
    <t>21,55 2017.11.12</t>
  </si>
  <si>
    <t>23,54 2017.11.13</t>
  </si>
  <si>
    <t>ТП18-2032, ТП18-2033, ТП18-2034, ТП18-2035</t>
  </si>
  <si>
    <t>Советский филиал</t>
  </si>
  <si>
    <t>В-10 "УРБ"  ПС 220/110/10 "Картопья"</t>
  </si>
  <si>
    <t>16,09 2017.12.09</t>
  </si>
  <si>
    <t>16,28 2017.12.09</t>
  </si>
  <si>
    <t>ТП 16-058, 16-062, 16-071, 16-078, 16-080, 16-081, 16-082, 16-118, 16-121, 16-124, 16-128, 16-129, 16-133, 16-134, 16-135, 16-178, 16-189, 16-079, 16-145, 16-151, 16-155, 16-154</t>
  </si>
  <si>
    <t xml:space="preserve">Котельная №16, Телевышка УСРЦ, АЗС Лукойл, Пож. часть, </t>
  </si>
  <si>
    <t>ТП 9-10-1 РУ-10 яч № 14</t>
  </si>
  <si>
    <t>21,20 2017.12.11</t>
  </si>
  <si>
    <t>22,05 2017.12.11</t>
  </si>
  <si>
    <t>ТП 9-8-5, ТП 9-8-12 Школа №1, ТП 9-10-2 «Школа №3»1 ввод, ТП 9-10-3 «Радуга»1 ввод Д/С Радуга, ТП 9-10-4 «ДК» ввода ИКТЦ «Норд» Администрация КНС-3 (2 ввода), ТП 9-10-7 «АТС» 2ввода КДЦ «Югра-Призент» Дворец семьи Почта Храм, ТП 9-11-2 Котельная 21/10 (2 ввода) КНС №8 (1 ввод), ТП 9-11-4 КОТ21/3 (2 ввода)Кот.№21/6 (2 ввода)Кот.№21/2 (2 ввода)Кот.№21/1 (2 ввода),ТП 9-11-6 «База ТТГ Кот№4»Кот.№4 (1 ввод)Д/С ЯкорекТП 9-11-8КНС.№4 (2 ввода)</t>
  </si>
  <si>
    <t xml:space="preserve">Котельная№4 (1ввод), КНС№8, КНС№3, ДС Радуга 1 ввод, Школа №3 1 ввод, Котельная крыщная 21/1, 21/2, 21/3, 21/6, 21/10. </t>
  </si>
  <si>
    <t>№73</t>
  </si>
  <si>
    <t>3.4.1</t>
  </si>
  <si>
    <t xml:space="preserve">В-10 Окуневские зори-2
ПС Алябьево
</t>
  </si>
  <si>
    <t>08,47 2017.12.27</t>
  </si>
  <si>
    <t>16,49 2017.12.27</t>
  </si>
  <si>
    <t>ТП 16-218Б, 218</t>
  </si>
  <si>
    <t>ДОЛ "Окуневские зори"</t>
  </si>
  <si>
    <t>17,49 2017.12.23</t>
  </si>
  <si>
    <t>17,54 2017.12.23</t>
  </si>
  <si>
    <t xml:space="preserve">В-10 Мечта
ПС Алябьево
</t>
  </si>
  <si>
    <t>16,33 2017.12.27</t>
  </si>
  <si>
    <t>ТП 16-231,229,225</t>
  </si>
  <si>
    <t>Полигон ТБО</t>
  </si>
  <si>
    <t>18,00 2017.12.28</t>
  </si>
  <si>
    <t>22,58 2017.12.28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</si>
  <si>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2017 г.</t>
  </si>
  <si>
    <t>Исполняющий обязанности начальника управления реализации услуг</t>
  </si>
  <si>
    <t>Зыков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</si>
</sst>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0"/>
    <numFmt numFmtId="166" formatCode="0.0000"/>
    <numFmt numFmtId="167" formatCode="#,##0.00000000"/>
    <numFmt numFmtId="168" formatCode="_(* #,##0.00_);_(* \(#,##0.00\);_(* &quot;-&quot;??_);_(@_)"/>
    <numFmt numFmtId="169" formatCode="#,##0.00000"/>
  </numFmts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Verdana"/>
      <family val="2"/>
      <charset val="204"/>
    </font>
    <font>
      <sz val="10"/>
      <name val="Verdana"/>
      <family val="2"/>
      <charset val="204"/>
    </font>
    <font>
      <b/>
      <sz val="16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Verdana"/>
      <family val="2"/>
      <charset val="204"/>
    </font>
    <font>
      <sz val="10"/>
      <color indexed="10"/>
      <name val="Verdana"/>
      <family val="2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9"/>
      <name val="Arial Narrow"/>
      <family val="2"/>
      <charset val="204"/>
    </font>
    <font>
      <sz val="11"/>
      <color indexed="8"/>
      <name val="Arial Narrow"/>
      <family val="2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8"/>
      <color indexed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3" applyFont="1" applyProtection="1"/>
    <xf numFmtId="0" fontId="5" fillId="0" borderId="0" xfId="3" applyFont="1" applyAlignment="1" applyProtection="1">
      <alignment horizontal="right"/>
    </xf>
    <xf numFmtId="0" fontId="5" fillId="0" borderId="0" xfId="3" applyFont="1" applyFill="1" applyProtection="1"/>
    <xf numFmtId="0" fontId="6" fillId="0" borderId="0" xfId="3" applyFont="1" applyProtection="1"/>
    <xf numFmtId="0" fontId="7" fillId="0" borderId="1" xfId="3" applyFont="1" applyBorder="1" applyAlignment="1" applyProtection="1">
      <alignment horizontal="center" vertical="center" wrapText="1"/>
    </xf>
    <xf numFmtId="0" fontId="7" fillId="0" borderId="1" xfId="3" applyFont="1" applyBorder="1" applyAlignment="1" applyProtection="1">
      <alignment horizontal="center" vertical="top" wrapText="1"/>
    </xf>
    <xf numFmtId="0" fontId="5" fillId="0" borderId="1" xfId="3" applyFont="1" applyFill="1" applyBorder="1" applyAlignment="1" applyProtection="1">
      <alignment vertical="top" wrapText="1"/>
    </xf>
    <xf numFmtId="3" fontId="5" fillId="0" borderId="1" xfId="3" applyNumberFormat="1" applyFont="1" applyFill="1" applyBorder="1" applyAlignment="1" applyProtection="1">
      <alignment horizontal="center" vertical="center"/>
    </xf>
    <xf numFmtId="3" fontId="5" fillId="2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1" xfId="3" applyFont="1" applyBorder="1" applyProtection="1"/>
    <xf numFmtId="0" fontId="7" fillId="3" borderId="1" xfId="3" applyFont="1" applyFill="1" applyBorder="1" applyProtection="1"/>
    <xf numFmtId="3" fontId="7" fillId="3" borderId="1" xfId="3" applyNumberFormat="1" applyFont="1" applyFill="1" applyBorder="1" applyAlignment="1" applyProtection="1">
      <alignment horizontal="center" vertical="center"/>
    </xf>
    <xf numFmtId="165" fontId="7" fillId="3" borderId="1" xfId="3" applyNumberFormat="1" applyFont="1" applyFill="1" applyBorder="1" applyAlignment="1" applyProtection="1">
      <alignment horizontal="center" vertical="center"/>
    </xf>
    <xf numFmtId="0" fontId="7" fillId="0" borderId="0" xfId="3" applyFont="1" applyProtection="1"/>
    <xf numFmtId="4" fontId="7" fillId="3" borderId="1" xfId="3" applyNumberFormat="1" applyFont="1" applyFill="1" applyBorder="1" applyAlignment="1" applyProtection="1">
      <alignment horizontal="center" vertical="center"/>
    </xf>
    <xf numFmtId="0" fontId="8" fillId="3" borderId="9" xfId="3" applyFont="1" applyFill="1" applyBorder="1" applyAlignment="1" applyProtection="1">
      <alignment vertical="top" wrapText="1"/>
    </xf>
    <xf numFmtId="0" fontId="8" fillId="3" borderId="3" xfId="3" applyFont="1" applyFill="1" applyBorder="1" applyAlignment="1" applyProtection="1">
      <alignment vertical="top" wrapText="1"/>
    </xf>
    <xf numFmtId="3" fontId="8" fillId="3" borderId="3" xfId="3" applyNumberFormat="1" applyFont="1" applyFill="1" applyBorder="1" applyAlignment="1" applyProtection="1">
      <alignment horizontal="center" vertical="center"/>
    </xf>
    <xf numFmtId="3" fontId="8" fillId="3" borderId="4" xfId="3" applyNumberFormat="1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 applyProtection="1">
      <alignment vertical="top" wrapText="1"/>
    </xf>
    <xf numFmtId="3" fontId="7" fillId="0" borderId="1" xfId="3" applyNumberFormat="1" applyFont="1" applyFill="1" applyBorder="1" applyAlignment="1" applyProtection="1">
      <alignment horizontal="center" vertical="center"/>
    </xf>
    <xf numFmtId="4" fontId="7" fillId="4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vertical="top" wrapText="1"/>
    </xf>
    <xf numFmtId="3" fontId="5" fillId="0" borderId="1" xfId="3" applyNumberFormat="1" applyFont="1" applyBorder="1" applyAlignment="1" applyProtection="1">
      <alignment horizontal="center" vertical="center"/>
    </xf>
    <xf numFmtId="10" fontId="5" fillId="5" borderId="1" xfId="4" applyNumberFormat="1" applyFont="1" applyFill="1" applyBorder="1" applyAlignment="1" applyProtection="1">
      <alignment horizontal="center" vertical="center"/>
      <protection locked="0"/>
    </xf>
    <xf numFmtId="9" fontId="5" fillId="4" borderId="1" xfId="4" applyFont="1" applyFill="1" applyBorder="1" applyAlignment="1" applyProtection="1">
      <alignment horizontal="center" vertical="center"/>
    </xf>
    <xf numFmtId="4" fontId="5" fillId="4" borderId="1" xfId="3" applyNumberFormat="1" applyFont="1" applyFill="1" applyBorder="1" applyAlignment="1" applyProtection="1">
      <alignment horizontal="center" vertical="center"/>
    </xf>
    <xf numFmtId="4" fontId="5" fillId="5" borderId="1" xfId="3" applyNumberFormat="1" applyFont="1" applyFill="1" applyBorder="1" applyAlignment="1" applyProtection="1">
      <alignment horizontal="center" vertical="center"/>
      <protection locked="0"/>
    </xf>
    <xf numFmtId="9" fontId="5" fillId="0" borderId="1" xfId="4" applyFont="1" applyFill="1" applyBorder="1" applyAlignment="1" applyProtection="1">
      <alignment horizontal="center" vertical="center"/>
    </xf>
    <xf numFmtId="4" fontId="7" fillId="5" borderId="1" xfId="3" applyNumberFormat="1" applyFont="1" applyFill="1" applyBorder="1" applyAlignment="1" applyProtection="1">
      <alignment horizontal="center" vertical="center"/>
      <protection locked="0"/>
    </xf>
    <xf numFmtId="9" fontId="7" fillId="4" borderId="1" xfId="4" applyFont="1" applyFill="1" applyBorder="1" applyAlignment="1" applyProtection="1">
      <alignment horizontal="center" vertical="center"/>
    </xf>
    <xf numFmtId="10" fontId="7" fillId="4" borderId="1" xfId="4" applyNumberFormat="1" applyFont="1" applyFill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0" fontId="7" fillId="3" borderId="1" xfId="3" applyFont="1" applyFill="1" applyBorder="1" applyAlignment="1" applyProtection="1">
      <alignment vertical="top" wrapText="1"/>
    </xf>
    <xf numFmtId="4" fontId="8" fillId="3" borderId="3" xfId="3" applyNumberFormat="1" applyFont="1" applyFill="1" applyBorder="1" applyAlignment="1" applyProtection="1">
      <alignment horizontal="center" vertical="center"/>
    </xf>
    <xf numFmtId="4" fontId="8" fillId="3" borderId="4" xfId="3" applyNumberFormat="1" applyFont="1" applyFill="1" applyBorder="1" applyAlignment="1" applyProtection="1">
      <alignment horizontal="center" vertical="center"/>
    </xf>
    <xf numFmtId="0" fontId="7" fillId="0" borderId="1" xfId="3" applyFont="1" applyBorder="1" applyAlignment="1" applyProtection="1">
      <alignment vertical="top" wrapText="1"/>
    </xf>
    <xf numFmtId="4" fontId="7" fillId="0" borderId="1" xfId="3" applyNumberFormat="1" applyFont="1" applyBorder="1" applyAlignment="1" applyProtection="1">
      <alignment horizontal="center" vertical="center"/>
    </xf>
    <xf numFmtId="4" fontId="5" fillId="0" borderId="1" xfId="3" applyNumberFormat="1" applyFont="1" applyBorder="1" applyAlignment="1" applyProtection="1">
      <alignment horizontal="center" vertical="center"/>
    </xf>
    <xf numFmtId="9" fontId="7" fillId="0" borderId="1" xfId="4" applyFont="1" applyFill="1" applyBorder="1" applyAlignment="1" applyProtection="1">
      <alignment horizontal="center" vertical="center"/>
    </xf>
    <xf numFmtId="9" fontId="5" fillId="4" borderId="1" xfId="4" applyNumberFormat="1" applyFont="1" applyFill="1" applyBorder="1" applyAlignment="1" applyProtection="1">
      <alignment horizontal="center" vertical="center"/>
    </xf>
    <xf numFmtId="4" fontId="7" fillId="0" borderId="1" xfId="3" applyNumberFormat="1" applyFont="1" applyFill="1" applyBorder="1" applyAlignment="1" applyProtection="1">
      <alignment horizontal="center" vertical="center"/>
    </xf>
    <xf numFmtId="165" fontId="8" fillId="3" borderId="3" xfId="3" applyNumberFormat="1" applyFont="1" applyFill="1" applyBorder="1" applyAlignment="1" applyProtection="1">
      <alignment horizontal="center" vertical="center"/>
    </xf>
    <xf numFmtId="0" fontId="5" fillId="0" borderId="0" xfId="3" applyFont="1" applyBorder="1" applyProtection="1"/>
    <xf numFmtId="0" fontId="5" fillId="0" borderId="1" xfId="3" applyFont="1" applyBorder="1" applyAlignment="1" applyProtection="1">
      <alignment wrapText="1"/>
    </xf>
    <xf numFmtId="0" fontId="5" fillId="2" borderId="1" xfId="3" applyFont="1" applyFill="1" applyBorder="1" applyAlignment="1" applyProtection="1">
      <alignment horizontal="center" vertical="center"/>
      <protection locked="0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167" fontId="5" fillId="0" borderId="0" xfId="3" applyNumberFormat="1" applyFont="1" applyProtection="1"/>
    <xf numFmtId="0" fontId="8" fillId="3" borderId="1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vertical="top" wrapText="1"/>
    </xf>
    <xf numFmtId="0" fontId="11" fillId="0" borderId="0" xfId="3" applyFont="1" applyAlignment="1" applyProtection="1">
      <alignment horizontal="center" vertical="center"/>
    </xf>
    <xf numFmtId="0" fontId="11" fillId="0" borderId="0" xfId="3" applyFont="1" applyAlignment="1" applyProtection="1">
      <alignment horizontal="center"/>
    </xf>
    <xf numFmtId="0" fontId="5" fillId="0" borderId="1" xfId="3" applyFont="1" applyFill="1" applyBorder="1" applyProtection="1"/>
    <xf numFmtId="165" fontId="5" fillId="4" borderId="1" xfId="3" applyNumberFormat="1" applyFont="1" applyFill="1" applyBorder="1" applyAlignment="1" applyProtection="1">
      <alignment horizontal="center" vertical="center"/>
    </xf>
    <xf numFmtId="9" fontId="5" fillId="6" borderId="1" xfId="4" applyNumberFormat="1" applyFont="1" applyFill="1" applyBorder="1" applyAlignment="1" applyProtection="1">
      <alignment horizontal="center" vertical="center"/>
    </xf>
    <xf numFmtId="9" fontId="5" fillId="4" borderId="1" xfId="4" applyFont="1" applyFill="1" applyBorder="1" applyAlignment="1" applyProtection="1">
      <alignment horizontal="center" vertical="center" wrapText="1"/>
      <protection hidden="1"/>
    </xf>
    <xf numFmtId="9" fontId="5" fillId="6" borderId="1" xfId="4" applyFont="1" applyFill="1" applyBorder="1" applyAlignment="1" applyProtection="1">
      <alignment horizontal="center" vertical="center"/>
      <protection locked="0"/>
    </xf>
    <xf numFmtId="3" fontId="5" fillId="4" borderId="1" xfId="4" applyNumberFormat="1" applyFont="1" applyFill="1" applyBorder="1" applyAlignment="1" applyProtection="1">
      <alignment horizontal="center" vertical="center"/>
      <protection hidden="1"/>
    </xf>
    <xf numFmtId="0" fontId="5" fillId="0" borderId="0" xfId="3" applyFont="1" applyFill="1" applyBorder="1" applyProtection="1"/>
    <xf numFmtId="3" fontId="5" fillId="0" borderId="0" xfId="3" applyNumberFormat="1" applyFont="1" applyFill="1" applyBorder="1" applyAlignment="1" applyProtection="1">
      <alignment horizontal="center" vertical="center"/>
    </xf>
    <xf numFmtId="165" fontId="5" fillId="0" borderId="0" xfId="3" applyNumberFormat="1" applyFont="1" applyFill="1" applyBorder="1" applyAlignment="1" applyProtection="1">
      <alignment horizontal="center" vertical="center"/>
    </xf>
    <xf numFmtId="9" fontId="5" fillId="0" borderId="0" xfId="4" applyFont="1" applyFill="1" applyBorder="1" applyAlignment="1" applyProtection="1">
      <alignment horizontal="center" vertical="center"/>
    </xf>
    <xf numFmtId="9" fontId="12" fillId="0" borderId="0" xfId="4" applyFont="1" applyFill="1" applyBorder="1" applyAlignment="1" applyProtection="1">
      <alignment horizontal="center" vertical="center"/>
    </xf>
    <xf numFmtId="3" fontId="5" fillId="0" borderId="0" xfId="4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Protection="1"/>
    <xf numFmtId="0" fontId="5" fillId="0" borderId="2" xfId="3" applyFont="1" applyFill="1" applyBorder="1" applyProtection="1"/>
    <xf numFmtId="4" fontId="5" fillId="4" borderId="2" xfId="3" applyNumberFormat="1" applyFont="1" applyFill="1" applyBorder="1" applyAlignment="1" applyProtection="1">
      <alignment horizontal="center" vertical="center"/>
    </xf>
    <xf numFmtId="9" fontId="5" fillId="3" borderId="1" xfId="4" applyFont="1" applyFill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vertical="center" wrapText="1"/>
    </xf>
    <xf numFmtId="9" fontId="5" fillId="0" borderId="1" xfId="4" applyFont="1" applyBorder="1" applyAlignment="1" applyProtection="1">
      <alignment horizontal="center" vertical="center"/>
    </xf>
    <xf numFmtId="9" fontId="5" fillId="0" borderId="1" xfId="4" applyFont="1" applyBorder="1" applyAlignment="1" applyProtection="1">
      <alignment horizontal="center" vertical="center" wrapText="1"/>
    </xf>
    <xf numFmtId="0" fontId="5" fillId="0" borderId="0" xfId="3" applyFont="1" applyAlignment="1" applyProtection="1"/>
    <xf numFmtId="0" fontId="5" fillId="0" borderId="0" xfId="3" applyFont="1" applyBorder="1" applyAlignment="1" applyProtection="1">
      <alignment vertical="center" wrapText="1"/>
    </xf>
    <xf numFmtId="4" fontId="5" fillId="0" borderId="1" xfId="4" applyNumberFormat="1" applyFont="1" applyFill="1" applyBorder="1" applyAlignment="1" applyProtection="1">
      <alignment horizontal="center" vertical="center"/>
    </xf>
    <xf numFmtId="168" fontId="5" fillId="0" borderId="1" xfId="5" applyFont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horizontal="center" vertical="center"/>
    </xf>
    <xf numFmtId="10" fontId="5" fillId="4" borderId="1" xfId="3" applyNumberFormat="1" applyFont="1" applyFill="1" applyBorder="1" applyAlignment="1" applyProtection="1">
      <alignment horizontal="center"/>
    </xf>
    <xf numFmtId="10" fontId="5" fillId="4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horizontal="left" indent="1"/>
    </xf>
    <xf numFmtId="0" fontId="5" fillId="0" borderId="0" xfId="3" applyFont="1" applyBorder="1" applyAlignment="1" applyProtection="1">
      <alignment horizontal="left" indent="1"/>
    </xf>
    <xf numFmtId="10" fontId="5" fillId="0" borderId="0" xfId="3" applyNumberFormat="1" applyFont="1" applyBorder="1" applyAlignment="1" applyProtection="1">
      <alignment horizontal="center"/>
    </xf>
    <xf numFmtId="0" fontId="14" fillId="0" borderId="5" xfId="3" applyFont="1" applyBorder="1" applyAlignment="1" applyProtection="1">
      <alignment horizontal="center"/>
    </xf>
    <xf numFmtId="0" fontId="2" fillId="0" borderId="0" xfId="3" applyFont="1" applyAlignment="1" applyProtection="1">
      <alignment horizontal="center"/>
    </xf>
    <xf numFmtId="165" fontId="5" fillId="0" borderId="1" xfId="3" applyNumberFormat="1" applyFont="1" applyFill="1" applyBorder="1" applyAlignment="1" applyProtection="1">
      <alignment horizontal="left" vertical="center"/>
    </xf>
    <xf numFmtId="9" fontId="5" fillId="0" borderId="0" xfId="4" applyFont="1" applyProtection="1"/>
    <xf numFmtId="0" fontId="0" fillId="0" borderId="0" xfId="0" applyFill="1" applyProtection="1"/>
    <xf numFmtId="0" fontId="0" fillId="0" borderId="11" xfId="0" applyFill="1" applyBorder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18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4" xfId="0" applyFill="1" applyBorder="1" applyAlignment="1" applyProtection="1">
      <alignment horizontal="center" vertical="center" textRotation="90" wrapText="1"/>
    </xf>
    <xf numFmtId="0" fontId="19" fillId="0" borderId="25" xfId="0" applyFont="1" applyFill="1" applyBorder="1" applyAlignment="1" applyProtection="1">
      <alignment vertical="top" wrapText="1"/>
    </xf>
    <xf numFmtId="0" fontId="0" fillId="0" borderId="26" xfId="0" applyFill="1" applyBorder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left" vertical="top" wrapText="1"/>
    </xf>
    <xf numFmtId="169" fontId="5" fillId="0" borderId="0" xfId="3" applyNumberFormat="1" applyFont="1" applyProtection="1"/>
    <xf numFmtId="0" fontId="13" fillId="0" borderId="5" xfId="3" applyFont="1" applyBorder="1" applyAlignment="1" applyProtection="1">
      <alignment horizontal="center" wrapText="1"/>
    </xf>
    <xf numFmtId="0" fontId="2" fillId="0" borderId="0" xfId="3" applyFont="1" applyAlignment="1" applyProtection="1">
      <alignment horizontal="center"/>
    </xf>
    <xf numFmtId="9" fontId="5" fillId="0" borderId="9" xfId="4" applyFont="1" applyBorder="1" applyAlignment="1" applyProtection="1">
      <alignment horizontal="center" vertical="center"/>
    </xf>
    <xf numFmtId="9" fontId="5" fillId="0" borderId="4" xfId="4" applyFont="1" applyBorder="1" applyAlignment="1" applyProtection="1">
      <alignment horizontal="center" vertical="center"/>
    </xf>
    <xf numFmtId="9" fontId="5" fillId="0" borderId="9" xfId="4" applyFont="1" applyBorder="1" applyAlignment="1" applyProtection="1">
      <alignment horizontal="center" vertical="center" wrapText="1"/>
    </xf>
    <xf numFmtId="9" fontId="5" fillId="0" borderId="4" xfId="4" applyFont="1" applyBorder="1" applyAlignment="1" applyProtection="1">
      <alignment horizontal="center" vertical="center" wrapText="1"/>
    </xf>
    <xf numFmtId="9" fontId="5" fillId="5" borderId="9" xfId="4" applyFont="1" applyFill="1" applyBorder="1" applyAlignment="1" applyProtection="1">
      <alignment horizontal="center" vertical="center" wrapText="1"/>
      <protection locked="0"/>
    </xf>
    <xf numFmtId="9" fontId="5" fillId="5" borderId="4" xfId="4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/>
    </xf>
    <xf numFmtId="0" fontId="13" fillId="0" borderId="5" xfId="3" applyFont="1" applyBorder="1" applyAlignment="1" applyProtection="1">
      <alignment horizontal="center" vertical="center"/>
    </xf>
    <xf numFmtId="9" fontId="5" fillId="0" borderId="2" xfId="4" applyFont="1" applyBorder="1" applyAlignment="1" applyProtection="1">
      <alignment horizontal="center" vertical="center"/>
    </xf>
    <xf numFmtId="9" fontId="5" fillId="0" borderId="10" xfId="4" applyFont="1" applyBorder="1" applyAlignment="1" applyProtection="1">
      <alignment horizontal="center" vertical="center"/>
    </xf>
    <xf numFmtId="9" fontId="5" fillId="0" borderId="8" xfId="4" applyFont="1" applyBorder="1" applyAlignment="1" applyProtection="1">
      <alignment horizontal="center" vertical="center"/>
    </xf>
    <xf numFmtId="0" fontId="7" fillId="3" borderId="9" xfId="3" applyFont="1" applyFill="1" applyBorder="1" applyAlignment="1" applyProtection="1">
      <alignment horizontal="left"/>
    </xf>
    <xf numFmtId="0" fontId="7" fillId="3" borderId="3" xfId="3" applyFont="1" applyFill="1" applyBorder="1" applyAlignment="1" applyProtection="1">
      <alignment horizontal="left"/>
    </xf>
    <xf numFmtId="0" fontId="7" fillId="3" borderId="4" xfId="3" applyFont="1" applyFill="1" applyBorder="1" applyAlignment="1" applyProtection="1">
      <alignment horizontal="left"/>
    </xf>
    <xf numFmtId="0" fontId="7" fillId="0" borderId="2" xfId="3" applyFont="1" applyBorder="1" applyAlignment="1" applyProtection="1">
      <alignment horizontal="center" vertical="center" wrapText="1"/>
    </xf>
    <xf numFmtId="0" fontId="7" fillId="0" borderId="8" xfId="3" applyFont="1" applyBorder="1" applyAlignment="1" applyProtection="1">
      <alignment horizontal="center" vertical="center" wrapText="1"/>
    </xf>
    <xf numFmtId="0" fontId="7" fillId="0" borderId="1" xfId="3" applyFont="1" applyBorder="1" applyAlignment="1" applyProtection="1">
      <alignment horizontal="center"/>
    </xf>
    <xf numFmtId="0" fontId="7" fillId="0" borderId="9" xfId="3" applyFont="1" applyBorder="1" applyAlignment="1" applyProtection="1">
      <alignment horizontal="center" vertical="center" wrapText="1"/>
    </xf>
    <xf numFmtId="0" fontId="7" fillId="0" borderId="4" xfId="3" applyFont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/>
      <protection locked="0"/>
    </xf>
    <xf numFmtId="0" fontId="5" fillId="0" borderId="7" xfId="3" applyFont="1" applyFill="1" applyBorder="1" applyAlignment="1" applyProtection="1">
      <alignment horizontal="center" vertical="top"/>
    </xf>
    <xf numFmtId="0" fontId="15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textRotation="90" wrapText="1"/>
    </xf>
    <xf numFmtId="0" fontId="0" fillId="0" borderId="0" xfId="0" applyFill="1" applyAlignment="1" applyProtection="1">
      <alignment horizontal="center" vertical="center" textRotation="90" wrapText="1"/>
    </xf>
    <xf numFmtId="0" fontId="0" fillId="0" borderId="17" xfId="0" applyFill="1" applyBorder="1" applyAlignment="1" applyProtection="1">
      <alignment horizontal="center" vertical="center" textRotation="90" wrapText="1"/>
    </xf>
    <xf numFmtId="0" fontId="0" fillId="0" borderId="20" xfId="0" applyFill="1" applyBorder="1" applyAlignment="1" applyProtection="1">
      <alignment horizontal="center" vertical="center" textRotation="90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textRotation="90" wrapText="1"/>
    </xf>
    <xf numFmtId="0" fontId="0" fillId="0" borderId="24" xfId="0" applyFill="1" applyBorder="1" applyAlignment="1" applyProtection="1">
      <alignment horizontal="center" vertical="center" textRotation="90" wrapText="1"/>
    </xf>
  </cellXfs>
  <cellStyles count="6">
    <cellStyle name="Обычный" xfId="0" builtinId="0"/>
    <cellStyle name="Обычный 2" xfId="1"/>
    <cellStyle name="Обычный 3" xfId="3"/>
    <cellStyle name="Процентный 2" xfId="4"/>
    <cellStyle name="Финансовый 2" xfId="2"/>
    <cellStyle name="Финансов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abSelected="1" view="pageBreakPreview" zoomScale="70" zoomScaleNormal="70" zoomScaleSheetLayoutView="70" workbookViewId="0">
      <selection activeCell="H14" sqref="H14"/>
    </sheetView>
  </sheetViews>
  <sheetFormatPr defaultRowHeight="12.75" outlineLevelRow="1" x14ac:dyDescent="0.2"/>
  <cols>
    <col min="1" max="1" width="5.140625" style="1" customWidth="1"/>
    <col min="2" max="2" width="101" style="1" customWidth="1"/>
    <col min="3" max="3" width="21" style="1" customWidth="1"/>
    <col min="4" max="4" width="19.28515625" style="1" customWidth="1"/>
    <col min="5" max="5" width="17.28515625" style="1" customWidth="1"/>
    <col min="6" max="6" width="17.140625" style="1" customWidth="1"/>
    <col min="7" max="7" width="19" style="1" customWidth="1"/>
    <col min="8" max="8" width="18.85546875" style="1" customWidth="1"/>
    <col min="9" max="9" width="16.42578125" style="1" customWidth="1"/>
    <col min="10" max="10" width="13.140625" style="1" customWidth="1"/>
    <col min="11" max="11" width="16.7109375" style="1" customWidth="1"/>
    <col min="12" max="12" width="13.42578125" style="1" customWidth="1"/>
    <col min="13" max="13" width="20.140625" style="1" customWidth="1"/>
    <col min="14" max="14" width="13.28515625" style="1" customWidth="1"/>
    <col min="15" max="15" width="16.7109375" style="1" customWidth="1"/>
    <col min="16" max="16384" width="9.140625" style="1"/>
  </cols>
  <sheetData>
    <row r="1" spans="2:7" ht="40.5" customHeight="1" thickBot="1" x14ac:dyDescent="0.25">
      <c r="B1" s="120" t="s">
        <v>7</v>
      </c>
      <c r="C1" s="120"/>
      <c r="D1" s="120"/>
      <c r="E1" s="120"/>
      <c r="G1" s="2" t="s">
        <v>8</v>
      </c>
    </row>
    <row r="2" spans="2:7" s="3" customFormat="1" ht="40.5" customHeight="1" thickTop="1" x14ac:dyDescent="0.2">
      <c r="B2" s="121" t="s">
        <v>9</v>
      </c>
      <c r="C2" s="121"/>
      <c r="D2" s="121"/>
      <c r="E2" s="121"/>
    </row>
    <row r="3" spans="2:7" ht="19.5" x14ac:dyDescent="0.25">
      <c r="B3" s="4" t="s">
        <v>10</v>
      </c>
    </row>
    <row r="4" spans="2:7" ht="12.75" customHeight="1" x14ac:dyDescent="0.2">
      <c r="B4" s="106" t="s">
        <v>11</v>
      </c>
      <c r="C4" s="115" t="s">
        <v>12</v>
      </c>
      <c r="D4" s="106" t="s">
        <v>13</v>
      </c>
      <c r="E4" s="106"/>
    </row>
    <row r="5" spans="2:7" x14ac:dyDescent="0.2">
      <c r="B5" s="106"/>
      <c r="C5" s="116"/>
      <c r="D5" s="5" t="s">
        <v>14</v>
      </c>
      <c r="E5" s="5" t="s">
        <v>15</v>
      </c>
    </row>
    <row r="6" spans="2:7" x14ac:dyDescent="0.2">
      <c r="B6" s="6">
        <v>1</v>
      </c>
      <c r="C6" s="6">
        <v>2</v>
      </c>
      <c r="D6" s="6">
        <v>3</v>
      </c>
      <c r="E6" s="6">
        <v>4</v>
      </c>
    </row>
    <row r="7" spans="2:7" x14ac:dyDescent="0.2">
      <c r="B7" s="7" t="s">
        <v>16</v>
      </c>
      <c r="C7" s="8" t="s">
        <v>17</v>
      </c>
      <c r="D7" s="9">
        <v>411</v>
      </c>
      <c r="E7" s="9">
        <v>200</v>
      </c>
    </row>
    <row r="8" spans="2:7" x14ac:dyDescent="0.2">
      <c r="B8" s="10" t="s">
        <v>18</v>
      </c>
      <c r="C8" s="8" t="s">
        <v>19</v>
      </c>
      <c r="D8" s="9">
        <v>113561</v>
      </c>
      <c r="E8" s="9">
        <v>113583</v>
      </c>
    </row>
    <row r="9" spans="2:7" s="14" customFormat="1" x14ac:dyDescent="0.2">
      <c r="B9" s="11" t="s">
        <v>20</v>
      </c>
      <c r="C9" s="12" t="s">
        <v>21</v>
      </c>
      <c r="D9" s="13">
        <f>IF(D8=0,0,D7/D8)</f>
        <v>3.619200253608193E-3</v>
      </c>
      <c r="E9" s="13">
        <f>IF(E8=0,0,E7/E8)</f>
        <v>1.7608268843048696E-3</v>
      </c>
    </row>
    <row r="10" spans="2:7" x14ac:dyDescent="0.2">
      <c r="D10" s="97"/>
    </row>
    <row r="11" spans="2:7" ht="19.5" x14ac:dyDescent="0.25">
      <c r="B11" s="4" t="s">
        <v>22</v>
      </c>
    </row>
    <row r="12" spans="2:7" ht="12.75" customHeight="1" x14ac:dyDescent="0.2">
      <c r="B12" s="106" t="s">
        <v>11</v>
      </c>
      <c r="C12" s="115" t="s">
        <v>12</v>
      </c>
      <c r="D12" s="106" t="s">
        <v>13</v>
      </c>
      <c r="E12" s="106"/>
    </row>
    <row r="13" spans="2:7" x14ac:dyDescent="0.2">
      <c r="B13" s="106"/>
      <c r="C13" s="116"/>
      <c r="D13" s="5" t="s">
        <v>14</v>
      </c>
      <c r="E13" s="5" t="s">
        <v>15</v>
      </c>
    </row>
    <row r="14" spans="2:7" x14ac:dyDescent="0.2">
      <c r="B14" s="6">
        <v>1</v>
      </c>
      <c r="C14" s="6"/>
      <c r="D14" s="6">
        <v>2</v>
      </c>
      <c r="E14" s="6">
        <v>3</v>
      </c>
    </row>
    <row r="15" spans="2:7" x14ac:dyDescent="0.2">
      <c r="B15" s="7" t="s">
        <v>23</v>
      </c>
      <c r="C15" s="8" t="s">
        <v>19</v>
      </c>
      <c r="D15" s="9">
        <v>0</v>
      </c>
      <c r="E15" s="9">
        <v>0</v>
      </c>
    </row>
    <row r="16" spans="2:7" x14ac:dyDescent="0.2">
      <c r="B16" s="7" t="s">
        <v>24</v>
      </c>
      <c r="C16" s="8" t="s">
        <v>19</v>
      </c>
      <c r="D16" s="9">
        <v>0</v>
      </c>
      <c r="E16" s="9">
        <v>0</v>
      </c>
    </row>
    <row r="17" spans="2:15" x14ac:dyDescent="0.2">
      <c r="B17" s="10" t="s">
        <v>25</v>
      </c>
      <c r="C17" s="8" t="s">
        <v>19</v>
      </c>
      <c r="D17" s="9">
        <v>0</v>
      </c>
      <c r="E17" s="9">
        <v>0</v>
      </c>
    </row>
    <row r="18" spans="2:15" x14ac:dyDescent="0.2">
      <c r="B18" s="11" t="s">
        <v>26</v>
      </c>
      <c r="C18" s="12" t="s">
        <v>21</v>
      </c>
      <c r="D18" s="15">
        <f>D15/(MAX(1,D16-D17))</f>
        <v>0</v>
      </c>
      <c r="E18" s="15">
        <f>E15/(MAX(1,E16-E17))</f>
        <v>0</v>
      </c>
    </row>
    <row r="20" spans="2:15" ht="19.5" x14ac:dyDescent="0.25">
      <c r="B20" s="4" t="s">
        <v>27</v>
      </c>
    </row>
    <row r="21" spans="2:15" s="14" customFormat="1" ht="33" customHeight="1" x14ac:dyDescent="0.2">
      <c r="B21" s="106" t="s">
        <v>11</v>
      </c>
      <c r="C21" s="115" t="s">
        <v>12</v>
      </c>
      <c r="D21" s="106" t="s">
        <v>13</v>
      </c>
      <c r="E21" s="106"/>
      <c r="F21" s="106" t="s">
        <v>28</v>
      </c>
      <c r="G21" s="106" t="s">
        <v>29</v>
      </c>
      <c r="H21" s="115" t="s">
        <v>30</v>
      </c>
      <c r="I21" s="115" t="s">
        <v>31</v>
      </c>
      <c r="J21" s="106" t="s">
        <v>32</v>
      </c>
      <c r="K21" s="106"/>
      <c r="L21" s="106"/>
      <c r="M21" s="106"/>
      <c r="N21" s="106"/>
      <c r="O21" s="106"/>
    </row>
    <row r="22" spans="2:15" s="14" customFormat="1" ht="25.5" x14ac:dyDescent="0.2">
      <c r="B22" s="106"/>
      <c r="C22" s="116"/>
      <c r="D22" s="5" t="s">
        <v>14</v>
      </c>
      <c r="E22" s="5" t="s">
        <v>15</v>
      </c>
      <c r="F22" s="106"/>
      <c r="G22" s="106"/>
      <c r="H22" s="116"/>
      <c r="I22" s="116"/>
      <c r="J22" s="5" t="s">
        <v>33</v>
      </c>
      <c r="K22" s="5" t="s">
        <v>34</v>
      </c>
      <c r="L22" s="5" t="s">
        <v>35</v>
      </c>
      <c r="M22" s="5" t="s">
        <v>34</v>
      </c>
      <c r="N22" s="5" t="s">
        <v>36</v>
      </c>
      <c r="O22" s="5" t="s">
        <v>34</v>
      </c>
    </row>
    <row r="23" spans="2:15" x14ac:dyDescent="0.2">
      <c r="B23" s="6">
        <v>1</v>
      </c>
      <c r="C23" s="6">
        <f>B23+1</f>
        <v>2</v>
      </c>
      <c r="D23" s="6">
        <f t="shared" ref="D23:I23" si="0">C23+1</f>
        <v>3</v>
      </c>
      <c r="E23" s="6">
        <f t="shared" si="0"/>
        <v>4</v>
      </c>
      <c r="F23" s="6">
        <f t="shared" si="0"/>
        <v>5</v>
      </c>
      <c r="G23" s="6">
        <f t="shared" si="0"/>
        <v>6</v>
      </c>
      <c r="H23" s="6">
        <f t="shared" si="0"/>
        <v>7</v>
      </c>
      <c r="I23" s="6">
        <f t="shared" si="0"/>
        <v>8</v>
      </c>
      <c r="J23" s="117">
        <f>I23+1</f>
        <v>9</v>
      </c>
      <c r="K23" s="117"/>
      <c r="L23" s="117"/>
      <c r="M23" s="117"/>
      <c r="N23" s="117"/>
      <c r="O23" s="117"/>
    </row>
    <row r="24" spans="2:15" ht="15" x14ac:dyDescent="0.2">
      <c r="B24" s="16" t="s">
        <v>37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s="14" customFormat="1" ht="25.5" x14ac:dyDescent="0.2">
      <c r="B25" s="20" t="s">
        <v>38</v>
      </c>
      <c r="C25" s="21" t="s">
        <v>21</v>
      </c>
      <c r="D25" s="21" t="s">
        <v>21</v>
      </c>
      <c r="E25" s="21" t="s">
        <v>21</v>
      </c>
      <c r="F25" s="21" t="s">
        <v>21</v>
      </c>
      <c r="G25" s="21" t="s">
        <v>21</v>
      </c>
      <c r="H25" s="22">
        <f>AVERAGE(H26:H27)</f>
        <v>2</v>
      </c>
      <c r="I25" s="22">
        <f>AVERAGE(I26:I27)</f>
        <v>2</v>
      </c>
      <c r="J25" s="21" t="s">
        <v>21</v>
      </c>
      <c r="K25" s="21" t="s">
        <v>21</v>
      </c>
      <c r="L25" s="21" t="s">
        <v>21</v>
      </c>
      <c r="M25" s="21" t="s">
        <v>21</v>
      </c>
      <c r="N25" s="21" t="s">
        <v>21</v>
      </c>
      <c r="O25" s="21" t="s">
        <v>21</v>
      </c>
    </row>
    <row r="26" spans="2:15" ht="25.5" outlineLevel="1" x14ac:dyDescent="0.2">
      <c r="B26" s="23" t="s">
        <v>39</v>
      </c>
      <c r="C26" s="24" t="s">
        <v>40</v>
      </c>
      <c r="D26" s="25">
        <v>1</v>
      </c>
      <c r="E26" s="25">
        <v>1</v>
      </c>
      <c r="F26" s="26">
        <f>IF(E26="-","-",IF(D26=E26,1,IF(D26=0,120%,E26/D26)))</f>
        <v>1</v>
      </c>
      <c r="G26" s="24" t="s">
        <v>41</v>
      </c>
      <c r="H26" s="27">
        <f>L26</f>
        <v>2</v>
      </c>
      <c r="I26" s="27">
        <f>IF(F26="-","-",IF(G26="прямая",IF(F26&gt;120%,J26,IF(F26&lt;80%,N26,L26)),IF(F26&lt;80%,J26,IF(F26&gt;120%,N26,L26))))</f>
        <v>2</v>
      </c>
      <c r="J26" s="24">
        <v>1</v>
      </c>
      <c r="K26" s="24" t="str">
        <f>IF($G26="прямая","гр.4&gt;120%",IF($G26="обратная","гр.4&lt;80%","???"))</f>
        <v>гр.4&gt;120%</v>
      </c>
      <c r="L26" s="24">
        <v>2</v>
      </c>
      <c r="M26" s="24" t="s">
        <v>42</v>
      </c>
      <c r="N26" s="24">
        <v>3</v>
      </c>
      <c r="O26" s="24" t="str">
        <f>IF($G26="прямая","гр.4&lt;80%",IF($G26="обратная","гр.4&gt;120%","???"))</f>
        <v>гр.4&lt;80%</v>
      </c>
    </row>
    <row r="27" spans="2:15" ht="38.25" outlineLevel="1" x14ac:dyDescent="0.2">
      <c r="B27" s="23" t="s">
        <v>43</v>
      </c>
      <c r="C27" s="24" t="s">
        <v>19</v>
      </c>
      <c r="D27" s="27">
        <f>SUM(D28:D31)</f>
        <v>30</v>
      </c>
      <c r="E27" s="27">
        <f>SUM(E28:E31)</f>
        <v>30</v>
      </c>
      <c r="F27" s="26">
        <f>IF(E27="-","-",IF(D27=E27,1,IF(D27=0,120%,E27/D27)))</f>
        <v>1</v>
      </c>
      <c r="G27" s="24" t="s">
        <v>41</v>
      </c>
      <c r="H27" s="27">
        <f>L27</f>
        <v>2</v>
      </c>
      <c r="I27" s="27">
        <f>IF(F27="-","-",IF(G27="прямая",IF(F27&gt;120%,J27,IF(F27&lt;80%,N27,L27)),IF(F27&lt;80%,J27,IF(F27&gt;120%,N27,L27))))</f>
        <v>2</v>
      </c>
      <c r="J27" s="24">
        <v>1</v>
      </c>
      <c r="K27" s="24" t="str">
        <f>IF($G27="прямая","гр.4&gt;120%",IF($G27="обратная","гр.4&lt;80%","???"))</f>
        <v>гр.4&gt;120%</v>
      </c>
      <c r="L27" s="24">
        <v>2</v>
      </c>
      <c r="M27" s="24" t="s">
        <v>42</v>
      </c>
      <c r="N27" s="24">
        <v>3</v>
      </c>
      <c r="O27" s="24" t="str">
        <f>IF($G27="прямая","гр.4&lt;80%",IF($G27="обратная","гр.4&gt;120%","???"))</f>
        <v>гр.4&lt;80%</v>
      </c>
    </row>
    <row r="28" spans="2:15" outlineLevel="1" x14ac:dyDescent="0.2">
      <c r="B28" s="23" t="s">
        <v>44</v>
      </c>
      <c r="C28" s="24" t="s">
        <v>19</v>
      </c>
      <c r="D28" s="28">
        <v>1</v>
      </c>
      <c r="E28" s="28">
        <v>1</v>
      </c>
      <c r="F28" s="29" t="s">
        <v>21</v>
      </c>
      <c r="G28" s="21" t="s">
        <v>21</v>
      </c>
      <c r="H28" s="21" t="s">
        <v>21</v>
      </c>
      <c r="I28" s="21" t="s">
        <v>21</v>
      </c>
      <c r="J28" s="21" t="s">
        <v>21</v>
      </c>
      <c r="K28" s="21" t="s">
        <v>21</v>
      </c>
      <c r="L28" s="21" t="s">
        <v>21</v>
      </c>
      <c r="M28" s="21" t="s">
        <v>21</v>
      </c>
      <c r="N28" s="21" t="s">
        <v>21</v>
      </c>
      <c r="O28" s="21" t="s">
        <v>21</v>
      </c>
    </row>
    <row r="29" spans="2:15" ht="25.5" outlineLevel="1" x14ac:dyDescent="0.2">
      <c r="B29" s="23" t="s">
        <v>45</v>
      </c>
      <c r="C29" s="24" t="s">
        <v>46</v>
      </c>
      <c r="D29" s="28">
        <v>1</v>
      </c>
      <c r="E29" s="28">
        <v>1</v>
      </c>
      <c r="F29" s="29" t="s">
        <v>21</v>
      </c>
      <c r="G29" s="21" t="s">
        <v>21</v>
      </c>
      <c r="H29" s="21" t="s">
        <v>21</v>
      </c>
      <c r="I29" s="21" t="s">
        <v>21</v>
      </c>
      <c r="J29" s="21" t="s">
        <v>21</v>
      </c>
      <c r="K29" s="21" t="s">
        <v>21</v>
      </c>
      <c r="L29" s="21" t="s">
        <v>21</v>
      </c>
      <c r="M29" s="21" t="s">
        <v>21</v>
      </c>
      <c r="N29" s="21" t="s">
        <v>21</v>
      </c>
      <c r="O29" s="21" t="s">
        <v>21</v>
      </c>
    </row>
    <row r="30" spans="2:15" outlineLevel="1" x14ac:dyDescent="0.2">
      <c r="B30" s="23" t="s">
        <v>47</v>
      </c>
      <c r="C30" s="24" t="s">
        <v>19</v>
      </c>
      <c r="D30" s="28">
        <v>18</v>
      </c>
      <c r="E30" s="28">
        <v>18</v>
      </c>
      <c r="F30" s="29" t="s">
        <v>21</v>
      </c>
      <c r="G30" s="21" t="s">
        <v>21</v>
      </c>
      <c r="H30" s="21" t="s">
        <v>21</v>
      </c>
      <c r="I30" s="21" t="s">
        <v>21</v>
      </c>
      <c r="J30" s="21" t="s">
        <v>21</v>
      </c>
      <c r="K30" s="21" t="s">
        <v>21</v>
      </c>
      <c r="L30" s="21" t="s">
        <v>21</v>
      </c>
      <c r="M30" s="21" t="s">
        <v>21</v>
      </c>
      <c r="N30" s="21" t="s">
        <v>21</v>
      </c>
      <c r="O30" s="21" t="s">
        <v>21</v>
      </c>
    </row>
    <row r="31" spans="2:15" ht="25.5" outlineLevel="1" x14ac:dyDescent="0.2">
      <c r="B31" s="23" t="s">
        <v>48</v>
      </c>
      <c r="C31" s="24" t="s">
        <v>19</v>
      </c>
      <c r="D31" s="28">
        <v>10</v>
      </c>
      <c r="E31" s="28">
        <v>10</v>
      </c>
      <c r="F31" s="29" t="s">
        <v>21</v>
      </c>
      <c r="G31" s="21" t="s">
        <v>21</v>
      </c>
      <c r="H31" s="21" t="s">
        <v>21</v>
      </c>
      <c r="I31" s="21" t="s">
        <v>21</v>
      </c>
      <c r="J31" s="21" t="s">
        <v>21</v>
      </c>
      <c r="K31" s="21" t="s">
        <v>21</v>
      </c>
      <c r="L31" s="21" t="s">
        <v>21</v>
      </c>
      <c r="M31" s="21" t="s">
        <v>21</v>
      </c>
      <c r="N31" s="21" t="s">
        <v>21</v>
      </c>
      <c r="O31" s="21" t="s">
        <v>21</v>
      </c>
    </row>
    <row r="32" spans="2:15" s="14" customFormat="1" ht="28.5" customHeight="1" x14ac:dyDescent="0.2">
      <c r="B32" s="20" t="s">
        <v>49</v>
      </c>
      <c r="C32" s="21" t="s">
        <v>21</v>
      </c>
      <c r="D32" s="21" t="s">
        <v>21</v>
      </c>
      <c r="E32" s="21" t="s">
        <v>21</v>
      </c>
      <c r="F32" s="21" t="s">
        <v>21</v>
      </c>
      <c r="G32" s="21" t="s">
        <v>21</v>
      </c>
      <c r="H32" s="22">
        <f>AVERAGE(H33:H35)</f>
        <v>2</v>
      </c>
      <c r="I32" s="22">
        <f>AVERAGE(I33:I35)</f>
        <v>2</v>
      </c>
      <c r="J32" s="21" t="s">
        <v>21</v>
      </c>
      <c r="K32" s="21" t="s">
        <v>21</v>
      </c>
      <c r="L32" s="21" t="s">
        <v>21</v>
      </c>
      <c r="M32" s="21" t="s">
        <v>21</v>
      </c>
      <c r="N32" s="21" t="s">
        <v>21</v>
      </c>
      <c r="O32" s="21" t="s">
        <v>21</v>
      </c>
    </row>
    <row r="33" spans="2:15" outlineLevel="1" x14ac:dyDescent="0.2">
      <c r="B33" s="23" t="s">
        <v>50</v>
      </c>
      <c r="C33" s="24" t="s">
        <v>51</v>
      </c>
      <c r="D33" s="28">
        <v>1</v>
      </c>
      <c r="E33" s="28">
        <v>1</v>
      </c>
      <c r="F33" s="26">
        <f t="shared" ref="F33:F38" si="1">IF(E33="-","-",IF(D33=E33,1,IF(D33=0,120%,E33/D33)))</f>
        <v>1</v>
      </c>
      <c r="G33" s="24" t="s">
        <v>41</v>
      </c>
      <c r="H33" s="27">
        <f t="shared" ref="H33:H38" si="2">L33</f>
        <v>2</v>
      </c>
      <c r="I33" s="27">
        <f t="shared" ref="I33:I38" si="3">IF(F33="-","-",IF(G33="прямая",IF(F33&gt;120%,J33,IF(F33&lt;80%,N33,L33)),IF(F33&lt;80%,J33,IF(F33&gt;120%,N33,L33))))</f>
        <v>2</v>
      </c>
      <c r="J33" s="24">
        <v>1</v>
      </c>
      <c r="K33" s="24" t="str">
        <f t="shared" ref="K33:K38" si="4">IF($G33="прямая","гр.4&gt;120%",IF($G33="обратная","гр.4&lt;80%","???"))</f>
        <v>гр.4&gt;120%</v>
      </c>
      <c r="L33" s="24">
        <v>2</v>
      </c>
      <c r="M33" s="24" t="s">
        <v>42</v>
      </c>
      <c r="N33" s="24">
        <v>3</v>
      </c>
      <c r="O33" s="24" t="str">
        <f t="shared" ref="O33:O38" si="5">IF($G33="прямая","гр.4&lt;80%",IF($G33="обратная","гр.4&gt;120%","???"))</f>
        <v>гр.4&lt;80%</v>
      </c>
    </row>
    <row r="34" spans="2:15" ht="25.5" outlineLevel="1" x14ac:dyDescent="0.2">
      <c r="B34" s="23" t="s">
        <v>52</v>
      </c>
      <c r="C34" s="24" t="s">
        <v>51</v>
      </c>
      <c r="D34" s="28">
        <v>1</v>
      </c>
      <c r="E34" s="28">
        <v>1</v>
      </c>
      <c r="F34" s="26">
        <f t="shared" si="1"/>
        <v>1</v>
      </c>
      <c r="G34" s="24" t="s">
        <v>41</v>
      </c>
      <c r="H34" s="27">
        <f t="shared" si="2"/>
        <v>2</v>
      </c>
      <c r="I34" s="27">
        <f t="shared" si="3"/>
        <v>2</v>
      </c>
      <c r="J34" s="24">
        <v>1</v>
      </c>
      <c r="K34" s="24" t="str">
        <f t="shared" si="4"/>
        <v>гр.4&gt;120%</v>
      </c>
      <c r="L34" s="24">
        <v>2</v>
      </c>
      <c r="M34" s="24" t="s">
        <v>42</v>
      </c>
      <c r="N34" s="24">
        <v>3</v>
      </c>
      <c r="O34" s="24" t="str">
        <f t="shared" si="5"/>
        <v>гр.4&lt;80%</v>
      </c>
    </row>
    <row r="35" spans="2:15" ht="25.5" outlineLevel="1" x14ac:dyDescent="0.2">
      <c r="B35" s="23" t="s">
        <v>53</v>
      </c>
      <c r="C35" s="24" t="s">
        <v>51</v>
      </c>
      <c r="D35" s="28">
        <v>0</v>
      </c>
      <c r="E35" s="28">
        <v>0</v>
      </c>
      <c r="F35" s="26">
        <f t="shared" si="1"/>
        <v>1</v>
      </c>
      <c r="G35" s="24" t="s">
        <v>41</v>
      </c>
      <c r="H35" s="27">
        <f t="shared" si="2"/>
        <v>2</v>
      </c>
      <c r="I35" s="27">
        <f t="shared" si="3"/>
        <v>2</v>
      </c>
      <c r="J35" s="24">
        <v>1</v>
      </c>
      <c r="K35" s="24" t="str">
        <f t="shared" si="4"/>
        <v>гр.4&gt;120%</v>
      </c>
      <c r="L35" s="24">
        <v>2</v>
      </c>
      <c r="M35" s="24" t="s">
        <v>42</v>
      </c>
      <c r="N35" s="24">
        <v>3</v>
      </c>
      <c r="O35" s="24" t="str">
        <f t="shared" si="5"/>
        <v>гр.4&lt;80%</v>
      </c>
    </row>
    <row r="36" spans="2:15" s="14" customFormat="1" ht="38.25" x14ac:dyDescent="0.2">
      <c r="B36" s="20" t="s">
        <v>54</v>
      </c>
      <c r="C36" s="21" t="s">
        <v>51</v>
      </c>
      <c r="D36" s="30">
        <v>1</v>
      </c>
      <c r="E36" s="30">
        <v>1</v>
      </c>
      <c r="F36" s="31">
        <f t="shared" si="1"/>
        <v>1</v>
      </c>
      <c r="G36" s="21" t="s">
        <v>41</v>
      </c>
      <c r="H36" s="22">
        <f t="shared" si="2"/>
        <v>2</v>
      </c>
      <c r="I36" s="22">
        <f t="shared" si="3"/>
        <v>2</v>
      </c>
      <c r="J36" s="21">
        <v>1</v>
      </c>
      <c r="K36" s="21" t="str">
        <f t="shared" si="4"/>
        <v>гр.4&gt;120%</v>
      </c>
      <c r="L36" s="21">
        <v>2</v>
      </c>
      <c r="M36" s="21" t="s">
        <v>42</v>
      </c>
      <c r="N36" s="21">
        <v>3</v>
      </c>
      <c r="O36" s="21" t="str">
        <f t="shared" si="5"/>
        <v>гр.4&lt;80%</v>
      </c>
    </row>
    <row r="37" spans="2:15" s="14" customFormat="1" ht="38.25" x14ac:dyDescent="0.2">
      <c r="B37" s="20" t="s">
        <v>55</v>
      </c>
      <c r="C37" s="21" t="s">
        <v>51</v>
      </c>
      <c r="D37" s="30">
        <v>1</v>
      </c>
      <c r="E37" s="30">
        <v>1</v>
      </c>
      <c r="F37" s="31">
        <f t="shared" si="1"/>
        <v>1</v>
      </c>
      <c r="G37" s="21" t="s">
        <v>41</v>
      </c>
      <c r="H37" s="22">
        <f t="shared" si="2"/>
        <v>2</v>
      </c>
      <c r="I37" s="22">
        <f t="shared" si="3"/>
        <v>2</v>
      </c>
      <c r="J37" s="21">
        <v>1</v>
      </c>
      <c r="K37" s="21" t="str">
        <f t="shared" si="4"/>
        <v>гр.4&gt;120%</v>
      </c>
      <c r="L37" s="21">
        <v>2</v>
      </c>
      <c r="M37" s="21" t="s">
        <v>42</v>
      </c>
      <c r="N37" s="21">
        <v>3</v>
      </c>
      <c r="O37" s="21" t="str">
        <f t="shared" si="5"/>
        <v>гр.4&lt;80%</v>
      </c>
    </row>
    <row r="38" spans="2:15" s="14" customFormat="1" ht="25.5" x14ac:dyDescent="0.2">
      <c r="B38" s="20" t="s">
        <v>56</v>
      </c>
      <c r="C38" s="21" t="s">
        <v>40</v>
      </c>
      <c r="D38" s="32">
        <f>D39</f>
        <v>0</v>
      </c>
      <c r="E38" s="32">
        <f>E39</f>
        <v>0</v>
      </c>
      <c r="F38" s="31">
        <f t="shared" si="1"/>
        <v>1</v>
      </c>
      <c r="G38" s="33" t="s">
        <v>57</v>
      </c>
      <c r="H38" s="22">
        <f t="shared" si="2"/>
        <v>2</v>
      </c>
      <c r="I38" s="22">
        <f t="shared" si="3"/>
        <v>2</v>
      </c>
      <c r="J38" s="21">
        <v>1</v>
      </c>
      <c r="K38" s="21" t="str">
        <f t="shared" si="4"/>
        <v>гр.4&lt;80%</v>
      </c>
      <c r="L38" s="21">
        <v>2</v>
      </c>
      <c r="M38" s="21" t="s">
        <v>42</v>
      </c>
      <c r="N38" s="21">
        <v>3</v>
      </c>
      <c r="O38" s="21" t="str">
        <f t="shared" si="5"/>
        <v>гр.4&gt;120%</v>
      </c>
    </row>
    <row r="39" spans="2:15" ht="38.25" outlineLevel="1" x14ac:dyDescent="0.2">
      <c r="B39" s="23" t="s">
        <v>58</v>
      </c>
      <c r="C39" s="24" t="s">
        <v>40</v>
      </c>
      <c r="D39" s="25">
        <v>0</v>
      </c>
      <c r="E39" s="25">
        <v>0</v>
      </c>
      <c r="F39" s="21" t="s">
        <v>21</v>
      </c>
      <c r="G39" s="21" t="s">
        <v>21</v>
      </c>
      <c r="H39" s="21" t="s">
        <v>21</v>
      </c>
      <c r="I39" s="21" t="s">
        <v>21</v>
      </c>
      <c r="J39" s="21" t="s">
        <v>21</v>
      </c>
      <c r="K39" s="21" t="s">
        <v>21</v>
      </c>
      <c r="L39" s="21" t="s">
        <v>21</v>
      </c>
      <c r="M39" s="21" t="s">
        <v>21</v>
      </c>
      <c r="N39" s="21" t="s">
        <v>21</v>
      </c>
      <c r="O39" s="21" t="s">
        <v>21</v>
      </c>
    </row>
    <row r="40" spans="2:15" s="14" customFormat="1" ht="25.5" x14ac:dyDescent="0.2">
      <c r="B40" s="20" t="s">
        <v>59</v>
      </c>
      <c r="C40" s="21" t="s">
        <v>21</v>
      </c>
      <c r="D40" s="21" t="s">
        <v>21</v>
      </c>
      <c r="E40" s="21" t="s">
        <v>21</v>
      </c>
      <c r="F40" s="21" t="s">
        <v>21</v>
      </c>
      <c r="G40" s="21" t="s">
        <v>21</v>
      </c>
      <c r="H40" s="22">
        <f>AVERAGE(H41:H42)</f>
        <v>2</v>
      </c>
      <c r="I40" s="22">
        <f>AVERAGE(I41:I42)</f>
        <v>2</v>
      </c>
      <c r="J40" s="21" t="s">
        <v>21</v>
      </c>
      <c r="K40" s="21" t="s">
        <v>21</v>
      </c>
      <c r="L40" s="21" t="s">
        <v>21</v>
      </c>
      <c r="M40" s="21" t="s">
        <v>21</v>
      </c>
      <c r="N40" s="21" t="s">
        <v>21</v>
      </c>
      <c r="O40" s="21" t="s">
        <v>21</v>
      </c>
    </row>
    <row r="41" spans="2:15" ht="38.25" outlineLevel="1" x14ac:dyDescent="0.2">
      <c r="B41" s="23" t="s">
        <v>60</v>
      </c>
      <c r="C41" s="24" t="s">
        <v>40</v>
      </c>
      <c r="D41" s="25">
        <v>0</v>
      </c>
      <c r="E41" s="25">
        <v>0</v>
      </c>
      <c r="F41" s="26">
        <f>IF(E41="-","-",IF(D41=E41,1,IF(D41=0,120%,E41/D41)))</f>
        <v>1</v>
      </c>
      <c r="G41" s="24" t="s">
        <v>57</v>
      </c>
      <c r="H41" s="27">
        <f>L41</f>
        <v>2</v>
      </c>
      <c r="I41" s="27">
        <f>IF(F41="-","-",IF(G41="прямая",IF(F41&gt;120%,J41,IF(F41&lt;80%,N41,L41)),IF(F41&lt;80%,J41,IF(F41&gt;120%,N41,L41))))</f>
        <v>2</v>
      </c>
      <c r="J41" s="24">
        <v>1</v>
      </c>
      <c r="K41" s="24" t="str">
        <f>IF($G41="прямая","гр.4&gt;120%",IF($G41="обратная","гр.4&lt;80%","???"))</f>
        <v>гр.4&lt;80%</v>
      </c>
      <c r="L41" s="24">
        <v>2</v>
      </c>
      <c r="M41" s="24" t="s">
        <v>42</v>
      </c>
      <c r="N41" s="24">
        <v>3</v>
      </c>
      <c r="O41" s="24" t="str">
        <f>IF($G41="прямая","гр.4&lt;80%",IF($G41="обратная","гр.4&gt;120%","???"))</f>
        <v>гр.4&gt;120%</v>
      </c>
    </row>
    <row r="42" spans="2:15" ht="51" outlineLevel="1" x14ac:dyDescent="0.2">
      <c r="B42" s="23" t="s">
        <v>61</v>
      </c>
      <c r="C42" s="24" t="s">
        <v>40</v>
      </c>
      <c r="D42" s="25">
        <v>0</v>
      </c>
      <c r="E42" s="25">
        <v>0</v>
      </c>
      <c r="F42" s="26">
        <f>IF(E42="-","-",IF(D42=E42,1,IF(D42=0,120%,E42/D42)))</f>
        <v>1</v>
      </c>
      <c r="G42" s="24" t="s">
        <v>57</v>
      </c>
      <c r="H42" s="27">
        <f>L42</f>
        <v>2</v>
      </c>
      <c r="I42" s="27">
        <f>IF(F42="-","-",IF(G42="прямая",IF(F42&gt;120%,J42,IF(F42&lt;80%,N42,L42)),IF(F42&lt;80%,J42,IF(F42&gt;120%,N42,L42))))</f>
        <v>2</v>
      </c>
      <c r="J42" s="24">
        <v>1</v>
      </c>
      <c r="K42" s="24" t="str">
        <f>IF($G42="прямая","гр.4&gt;120%",IF($G42="обратная","гр.4&lt;80%","???"))</f>
        <v>гр.4&lt;80%</v>
      </c>
      <c r="L42" s="24">
        <v>2</v>
      </c>
      <c r="M42" s="24" t="s">
        <v>42</v>
      </c>
      <c r="N42" s="24">
        <v>3</v>
      </c>
      <c r="O42" s="24" t="str">
        <f>IF($G42="прямая","гр.4&lt;80%",IF($G42="обратная","гр.4&gt;120%","???"))</f>
        <v>гр.4&gt;120%</v>
      </c>
    </row>
    <row r="43" spans="2:15" s="14" customFormat="1" x14ac:dyDescent="0.2">
      <c r="B43" s="34" t="s">
        <v>62</v>
      </c>
      <c r="C43" s="12" t="s">
        <v>21</v>
      </c>
      <c r="D43" s="12" t="s">
        <v>21</v>
      </c>
      <c r="E43" s="12" t="s">
        <v>21</v>
      </c>
      <c r="F43" s="12" t="s">
        <v>21</v>
      </c>
      <c r="G43" s="12" t="s">
        <v>21</v>
      </c>
      <c r="H43" s="13">
        <f>AVERAGE(H25,H32,H36,H37,H38,H40)</f>
        <v>2</v>
      </c>
      <c r="I43" s="13">
        <f>AVERAGE(I25,I32,I36,I37,I38,I40)</f>
        <v>2</v>
      </c>
      <c r="J43" s="12" t="s">
        <v>21</v>
      </c>
      <c r="K43" s="12" t="s">
        <v>21</v>
      </c>
      <c r="L43" s="12" t="s">
        <v>21</v>
      </c>
      <c r="M43" s="12" t="s">
        <v>21</v>
      </c>
      <c r="N43" s="12" t="s">
        <v>21</v>
      </c>
      <c r="O43" s="12" t="s">
        <v>21</v>
      </c>
    </row>
    <row r="44" spans="2:15" s="14" customFormat="1" ht="15" x14ac:dyDescent="0.2">
      <c r="B44" s="16" t="s">
        <v>63</v>
      </c>
      <c r="C44" s="18"/>
      <c r="D44" s="18"/>
      <c r="E44" s="18"/>
      <c r="F44" s="18"/>
      <c r="G44" s="18"/>
      <c r="H44" s="18"/>
      <c r="I44" s="18"/>
      <c r="J44" s="35"/>
      <c r="K44" s="35"/>
      <c r="L44" s="35"/>
      <c r="M44" s="35"/>
      <c r="N44" s="35"/>
      <c r="O44" s="36"/>
    </row>
    <row r="45" spans="2:15" s="14" customFormat="1" ht="25.5" x14ac:dyDescent="0.2">
      <c r="B45" s="37" t="s">
        <v>64</v>
      </c>
      <c r="C45" s="33" t="s">
        <v>21</v>
      </c>
      <c r="D45" s="33" t="s">
        <v>21</v>
      </c>
      <c r="E45" s="33" t="s">
        <v>21</v>
      </c>
      <c r="F45" s="33" t="s">
        <v>21</v>
      </c>
      <c r="G45" s="33" t="s">
        <v>21</v>
      </c>
      <c r="H45" s="22">
        <f>IFERROR(AVERAGE(H46:H47,H50),"-")</f>
        <v>0.5</v>
      </c>
      <c r="I45" s="22">
        <f>IFERROR(AVERAGE(I46:I47,I50),"-")</f>
        <v>0.5</v>
      </c>
      <c r="J45" s="38" t="s">
        <v>21</v>
      </c>
      <c r="K45" s="33" t="s">
        <v>21</v>
      </c>
      <c r="L45" s="38" t="s">
        <v>21</v>
      </c>
      <c r="M45" s="33" t="s">
        <v>21</v>
      </c>
      <c r="N45" s="38" t="s">
        <v>21</v>
      </c>
      <c r="O45" s="33" t="s">
        <v>21</v>
      </c>
    </row>
    <row r="46" spans="2:15" ht="38.25" outlineLevel="1" x14ac:dyDescent="0.2">
      <c r="B46" s="23" t="s">
        <v>65</v>
      </c>
      <c r="C46" s="24" t="s">
        <v>66</v>
      </c>
      <c r="D46" s="28">
        <v>30</v>
      </c>
      <c r="E46" s="28">
        <v>30</v>
      </c>
      <c r="F46" s="26">
        <f>IF(E46="-","-",IF(D46=E46,1,IF(D46=0,120%,E46/D46)))</f>
        <v>1</v>
      </c>
      <c r="G46" s="24" t="s">
        <v>57</v>
      </c>
      <c r="H46" s="27">
        <f>L46</f>
        <v>0.5</v>
      </c>
      <c r="I46" s="27">
        <f>IF(F46="-","-",IF(G46="прямая",IF(F46&gt;120%,J46,IF(F46&lt;80%,N46,L46)),IF(F46&lt;80%,J46,IF(F46&gt;120%,N46,L46))))</f>
        <v>0.5</v>
      </c>
      <c r="J46" s="39">
        <v>0.25</v>
      </c>
      <c r="K46" s="24" t="str">
        <f t="shared" ref="K46:K78" si="6">IF($G46="прямая","гр.4&gt;120%",IF($G46="обратная","гр.4&lt;80%","???"))</f>
        <v>гр.4&lt;80%</v>
      </c>
      <c r="L46" s="39">
        <v>0.5</v>
      </c>
      <c r="M46" s="24" t="s">
        <v>42</v>
      </c>
      <c r="N46" s="39">
        <v>0.75</v>
      </c>
      <c r="O46" s="24" t="str">
        <f t="shared" ref="O46:O78" si="7">IF($G46="прямая","гр.4&lt;80%",IF($G46="обратная","гр.4&gt;120%","???"))</f>
        <v>гр.4&gt;120%</v>
      </c>
    </row>
    <row r="47" spans="2:15" ht="25.5" outlineLevel="1" x14ac:dyDescent="0.2">
      <c r="B47" s="23" t="s">
        <v>67</v>
      </c>
      <c r="C47" s="24" t="s">
        <v>21</v>
      </c>
      <c r="D47" s="39" t="s">
        <v>21</v>
      </c>
      <c r="E47" s="39" t="s">
        <v>21</v>
      </c>
      <c r="F47" s="24" t="s">
        <v>21</v>
      </c>
      <c r="G47" s="24" t="s">
        <v>21</v>
      </c>
      <c r="H47" s="27">
        <f>IFERROR(AVERAGE(H48:H49),"-")</f>
        <v>0.5</v>
      </c>
      <c r="I47" s="27">
        <f>IFERROR(AVERAGE(I48:I49),"-")</f>
        <v>0.5</v>
      </c>
      <c r="J47" s="39" t="s">
        <v>21</v>
      </c>
      <c r="K47" s="24" t="s">
        <v>21</v>
      </c>
      <c r="L47" s="39" t="s">
        <v>21</v>
      </c>
      <c r="M47" s="24" t="s">
        <v>21</v>
      </c>
      <c r="N47" s="39" t="s">
        <v>21</v>
      </c>
      <c r="O47" s="24" t="s">
        <v>21</v>
      </c>
    </row>
    <row r="48" spans="2:15" ht="25.5" outlineLevel="1" x14ac:dyDescent="0.2">
      <c r="B48" s="23" t="s">
        <v>68</v>
      </c>
      <c r="C48" s="24" t="s">
        <v>66</v>
      </c>
      <c r="D48" s="28">
        <v>5</v>
      </c>
      <c r="E48" s="28">
        <v>5</v>
      </c>
      <c r="F48" s="26">
        <f>IF(E48="-","-",IF(D48=E48,1,IF(D48=0,120%,E48/D48)))</f>
        <v>1</v>
      </c>
      <c r="G48" s="24" t="s">
        <v>57</v>
      </c>
      <c r="H48" s="27">
        <f>L48</f>
        <v>0.5</v>
      </c>
      <c r="I48" s="27">
        <f>IF(F48="-","-",IF(G48="прямая",IF(F48&gt;120%,J48,IF(F48&lt;80%,N48,L48)),IF(F48&lt;80%,J48,IF(F48&gt;120%,N48,L48))))</f>
        <v>0.5</v>
      </c>
      <c r="J48" s="39">
        <v>0.25</v>
      </c>
      <c r="K48" s="24" t="str">
        <f t="shared" si="6"/>
        <v>гр.4&lt;80%</v>
      </c>
      <c r="L48" s="39">
        <v>0.5</v>
      </c>
      <c r="M48" s="24" t="s">
        <v>42</v>
      </c>
      <c r="N48" s="39">
        <v>0.75</v>
      </c>
      <c r="O48" s="24" t="str">
        <f t="shared" si="7"/>
        <v>гр.4&gt;120%</v>
      </c>
    </row>
    <row r="49" spans="2:15" outlineLevel="1" x14ac:dyDescent="0.2">
      <c r="B49" s="23" t="s">
        <v>69</v>
      </c>
      <c r="C49" s="24" t="s">
        <v>66</v>
      </c>
      <c r="D49" s="28">
        <v>7</v>
      </c>
      <c r="E49" s="28">
        <v>7</v>
      </c>
      <c r="F49" s="26">
        <f>IF(E49="-","-",IF(D49=E49,1,IF(D49=0,120%,E49/D49)))</f>
        <v>1</v>
      </c>
      <c r="G49" s="24" t="s">
        <v>57</v>
      </c>
      <c r="H49" s="27">
        <f>L49</f>
        <v>0.5</v>
      </c>
      <c r="I49" s="27">
        <f>IF(F49="-","-",IF(G49="прямая",IF(F49&gt;120%,J49,IF(F49&lt;80%,N49,L49)),IF(F49&lt;80%,J49,IF(F49&gt;120%,N49,L49))))</f>
        <v>0.5</v>
      </c>
      <c r="J49" s="39">
        <v>0.25</v>
      </c>
      <c r="K49" s="24" t="str">
        <f t="shared" si="6"/>
        <v>гр.4&lt;80%</v>
      </c>
      <c r="L49" s="39">
        <v>0.5</v>
      </c>
      <c r="M49" s="24" t="s">
        <v>42</v>
      </c>
      <c r="N49" s="39">
        <v>0.75</v>
      </c>
      <c r="O49" s="24" t="str">
        <f t="shared" si="7"/>
        <v>гр.4&gt;120%</v>
      </c>
    </row>
    <row r="50" spans="2:15" ht="51" outlineLevel="1" x14ac:dyDescent="0.2">
      <c r="B50" s="23" t="s">
        <v>70</v>
      </c>
      <c r="C50" s="24" t="s">
        <v>40</v>
      </c>
      <c r="D50" s="25">
        <v>0</v>
      </c>
      <c r="E50" s="25">
        <v>0</v>
      </c>
      <c r="F50" s="26">
        <f>IF(E50="-","-",IF(D50=E50,1,IF(D50=0,120%,E50/D50)))</f>
        <v>1</v>
      </c>
      <c r="G50" s="24" t="s">
        <v>57</v>
      </c>
      <c r="H50" s="27">
        <f>L50</f>
        <v>0.5</v>
      </c>
      <c r="I50" s="27">
        <f>IF(F50="-","-",IF(G50="прямая",IF(F50&gt;120%,J50,IF(F50&lt;80%,N50,L50)),IF(F50&lt;80%,J50,IF(F50&gt;120%,N50,L50))))</f>
        <v>0.5</v>
      </c>
      <c r="J50" s="39">
        <v>0.25</v>
      </c>
      <c r="K50" s="24" t="str">
        <f t="shared" si="6"/>
        <v>гр.4&lt;80%</v>
      </c>
      <c r="L50" s="39">
        <v>0.5</v>
      </c>
      <c r="M50" s="24" t="s">
        <v>42</v>
      </c>
      <c r="N50" s="39">
        <v>0.75</v>
      </c>
      <c r="O50" s="24" t="str">
        <f t="shared" si="7"/>
        <v>гр.4&gt;120%</v>
      </c>
    </row>
    <row r="51" spans="2:15" s="14" customFormat="1" ht="25.5" x14ac:dyDescent="0.2">
      <c r="B51" s="37" t="s">
        <v>71</v>
      </c>
      <c r="C51" s="33" t="s">
        <v>21</v>
      </c>
      <c r="D51" s="32">
        <f>D52</f>
        <v>0</v>
      </c>
      <c r="E51" s="32">
        <f>E52</f>
        <v>0</v>
      </c>
      <c r="F51" s="31">
        <f>IF(E51="-","-",IF(D51=E51,1,IF(D51=0,120%,E51/D51)))</f>
        <v>1</v>
      </c>
      <c r="G51" s="33" t="s">
        <v>57</v>
      </c>
      <c r="H51" s="22">
        <f>L51</f>
        <v>0.5</v>
      </c>
      <c r="I51" s="22">
        <f>IF(F51="-","-",IF(G51="прямая",IF(F51&gt;120%,J51,IF(F51&lt;80%,N51,L51)),IF(F51&lt;80%,J51,IF(F51&gt;120%,N51,L51))))</f>
        <v>0.5</v>
      </c>
      <c r="J51" s="38">
        <v>0.25</v>
      </c>
      <c r="K51" s="33" t="str">
        <f t="shared" si="6"/>
        <v>гр.4&lt;80%</v>
      </c>
      <c r="L51" s="38">
        <v>0.5</v>
      </c>
      <c r="M51" s="33" t="s">
        <v>42</v>
      </c>
      <c r="N51" s="38">
        <v>0.75</v>
      </c>
      <c r="O51" s="33" t="str">
        <f t="shared" si="7"/>
        <v>гр.4&gt;120%</v>
      </c>
    </row>
    <row r="52" spans="2:15" ht="25.5" outlineLevel="1" x14ac:dyDescent="0.2">
      <c r="B52" s="23" t="s">
        <v>72</v>
      </c>
      <c r="C52" s="24" t="s">
        <v>40</v>
      </c>
      <c r="D52" s="25">
        <v>0</v>
      </c>
      <c r="E52" s="25">
        <v>0</v>
      </c>
      <c r="F52" s="21" t="s">
        <v>21</v>
      </c>
      <c r="G52" s="21" t="s">
        <v>21</v>
      </c>
      <c r="H52" s="21" t="s">
        <v>21</v>
      </c>
      <c r="I52" s="21" t="s">
        <v>21</v>
      </c>
      <c r="J52" s="21" t="s">
        <v>21</v>
      </c>
      <c r="K52" s="21" t="s">
        <v>21</v>
      </c>
      <c r="L52" s="21" t="s">
        <v>21</v>
      </c>
      <c r="M52" s="21" t="s">
        <v>21</v>
      </c>
      <c r="N52" s="21" t="s">
        <v>21</v>
      </c>
      <c r="O52" s="21" t="s">
        <v>21</v>
      </c>
    </row>
    <row r="53" spans="2:15" s="14" customFormat="1" ht="25.5" x14ac:dyDescent="0.2">
      <c r="B53" s="37" t="s">
        <v>73</v>
      </c>
      <c r="C53" s="21" t="s">
        <v>21</v>
      </c>
      <c r="D53" s="21" t="s">
        <v>21</v>
      </c>
      <c r="E53" s="21" t="s">
        <v>21</v>
      </c>
      <c r="F53" s="40" t="s">
        <v>21</v>
      </c>
      <c r="G53" s="21" t="s">
        <v>21</v>
      </c>
      <c r="H53" s="22">
        <f>AVERAGE(H54,H55)</f>
        <v>0.5</v>
      </c>
      <c r="I53" s="22">
        <f>AVERAGE(I54,I55)</f>
        <v>0.5</v>
      </c>
      <c r="J53" s="38" t="s">
        <v>21</v>
      </c>
      <c r="K53" s="33" t="s">
        <v>21</v>
      </c>
      <c r="L53" s="38" t="s">
        <v>21</v>
      </c>
      <c r="M53" s="33" t="s">
        <v>21</v>
      </c>
      <c r="N53" s="38" t="s">
        <v>21</v>
      </c>
      <c r="O53" s="33" t="s">
        <v>21</v>
      </c>
    </row>
    <row r="54" spans="2:15" ht="25.5" outlineLevel="1" x14ac:dyDescent="0.2">
      <c r="B54" s="23" t="s">
        <v>74</v>
      </c>
      <c r="C54" s="24" t="s">
        <v>51</v>
      </c>
      <c r="D54" s="28">
        <v>1</v>
      </c>
      <c r="E54" s="28">
        <v>1</v>
      </c>
      <c r="F54" s="26">
        <f>IF(E54="-","-",IF(D54=E54,1,IF(D54=0,120%,E54/D54)))</f>
        <v>1</v>
      </c>
      <c r="G54" s="24" t="s">
        <v>41</v>
      </c>
      <c r="H54" s="27">
        <f>L54</f>
        <v>0.5</v>
      </c>
      <c r="I54" s="27">
        <f>IF(F54="-","-",IF(G54="прямая",IF(F54&gt;120%,J54,IF(F54&lt;80%,N54,L54)),IF(F54&lt;80%,J54,IF(F54&gt;120%,N54,L54))))</f>
        <v>0.5</v>
      </c>
      <c r="J54" s="39">
        <v>0.25</v>
      </c>
      <c r="K54" s="24" t="str">
        <f t="shared" si="6"/>
        <v>гр.4&gt;120%</v>
      </c>
      <c r="L54" s="39">
        <v>0.5</v>
      </c>
      <c r="M54" s="24" t="s">
        <v>42</v>
      </c>
      <c r="N54" s="39">
        <v>0.75</v>
      </c>
      <c r="O54" s="24" t="str">
        <f t="shared" si="7"/>
        <v>гр.4&lt;80%</v>
      </c>
    </row>
    <row r="55" spans="2:15" ht="51" outlineLevel="1" x14ac:dyDescent="0.2">
      <c r="B55" s="23" t="s">
        <v>75</v>
      </c>
      <c r="C55" s="24" t="s">
        <v>40</v>
      </c>
      <c r="D55" s="25">
        <v>0</v>
      </c>
      <c r="E55" s="25">
        <v>0</v>
      </c>
      <c r="F55" s="41">
        <f>IF(E55="-","-",IF(D55=E55,1,IF(D55=0,120%,E55/D55)))</f>
        <v>1</v>
      </c>
      <c r="G55" s="24" t="s">
        <v>57</v>
      </c>
      <c r="H55" s="27">
        <f>L55</f>
        <v>0.5</v>
      </c>
      <c r="I55" s="27">
        <f>IF(F55="-","-",IF(G55="прямая",IF(F55&gt;120%,J55,IF(F55&lt;80%,N55,L55)),IF(F55&lt;80%,J55,IF(F55&gt;120%,N55,L55))))</f>
        <v>0.5</v>
      </c>
      <c r="J55" s="39">
        <v>0.25</v>
      </c>
      <c r="K55" s="24" t="str">
        <f t="shared" si="6"/>
        <v>гр.4&lt;80%</v>
      </c>
      <c r="L55" s="39">
        <v>0.5</v>
      </c>
      <c r="M55" s="24" t="s">
        <v>42</v>
      </c>
      <c r="N55" s="39">
        <v>0.75</v>
      </c>
      <c r="O55" s="24" t="str">
        <f t="shared" si="7"/>
        <v>гр.4&gt;120%</v>
      </c>
    </row>
    <row r="56" spans="2:15" s="14" customFormat="1" ht="25.5" x14ac:dyDescent="0.2">
      <c r="B56" s="37" t="s">
        <v>76</v>
      </c>
      <c r="C56" s="21" t="s">
        <v>40</v>
      </c>
      <c r="D56" s="32">
        <f>D57</f>
        <v>0</v>
      </c>
      <c r="E56" s="32">
        <f>E57</f>
        <v>0</v>
      </c>
      <c r="F56" s="31">
        <f>IF(E56="-","-",IF(D56=E56,1,IF(D56=0,120%,E56/D56)))</f>
        <v>1</v>
      </c>
      <c r="G56" s="33" t="s">
        <v>57</v>
      </c>
      <c r="H56" s="22">
        <f>L56</f>
        <v>0.2</v>
      </c>
      <c r="I56" s="22">
        <f>IF(F56="-","-",IF(G56="прямая",IF(F56&gt;120%,J56,IF(F56&lt;80%,N56,L56)),IF(F56&lt;80%,J56,IF(F56&gt;120%,N56,L56))))</f>
        <v>0.2</v>
      </c>
      <c r="J56" s="42">
        <v>0.1</v>
      </c>
      <c r="K56" s="21" t="str">
        <f t="shared" si="6"/>
        <v>гр.4&lt;80%</v>
      </c>
      <c r="L56" s="42">
        <v>0.2</v>
      </c>
      <c r="M56" s="21" t="s">
        <v>42</v>
      </c>
      <c r="N56" s="42">
        <v>0.3</v>
      </c>
      <c r="O56" s="21" t="str">
        <f t="shared" si="7"/>
        <v>гр.4&gt;120%</v>
      </c>
    </row>
    <row r="57" spans="2:15" ht="38.25" outlineLevel="1" x14ac:dyDescent="0.2">
      <c r="B57" s="23" t="s">
        <v>77</v>
      </c>
      <c r="C57" s="24" t="s">
        <v>40</v>
      </c>
      <c r="D57" s="25">
        <v>0</v>
      </c>
      <c r="E57" s="25">
        <v>0</v>
      </c>
      <c r="F57" s="21" t="s">
        <v>21</v>
      </c>
      <c r="G57" s="21" t="s">
        <v>21</v>
      </c>
      <c r="H57" s="21" t="s">
        <v>21</v>
      </c>
      <c r="I57" s="21" t="s">
        <v>21</v>
      </c>
      <c r="J57" s="21" t="s">
        <v>21</v>
      </c>
      <c r="K57" s="21" t="s">
        <v>21</v>
      </c>
      <c r="L57" s="21" t="s">
        <v>21</v>
      </c>
      <c r="M57" s="21" t="s">
        <v>21</v>
      </c>
      <c r="N57" s="21" t="s">
        <v>21</v>
      </c>
      <c r="O57" s="21" t="s">
        <v>21</v>
      </c>
    </row>
    <row r="58" spans="2:15" s="14" customFormat="1" x14ac:dyDescent="0.2">
      <c r="B58" s="34" t="s">
        <v>78</v>
      </c>
      <c r="C58" s="12" t="s">
        <v>21</v>
      </c>
      <c r="D58" s="12" t="s">
        <v>21</v>
      </c>
      <c r="E58" s="12" t="s">
        <v>21</v>
      </c>
      <c r="F58" s="12" t="s">
        <v>21</v>
      </c>
      <c r="G58" s="12" t="s">
        <v>21</v>
      </c>
      <c r="H58" s="13">
        <f>AVERAGE(H45,H51,H53,H56)</f>
        <v>0.42499999999999999</v>
      </c>
      <c r="I58" s="13">
        <f>AVERAGE(I45,I51,I53,I56)</f>
        <v>0.42499999999999999</v>
      </c>
      <c r="J58" s="12" t="s">
        <v>21</v>
      </c>
      <c r="K58" s="12" t="s">
        <v>21</v>
      </c>
      <c r="L58" s="12" t="s">
        <v>21</v>
      </c>
      <c r="M58" s="12" t="s">
        <v>21</v>
      </c>
      <c r="N58" s="12" t="s">
        <v>21</v>
      </c>
      <c r="O58" s="12" t="s">
        <v>21</v>
      </c>
    </row>
    <row r="59" spans="2:15" s="14" customFormat="1" ht="15" x14ac:dyDescent="0.2">
      <c r="B59" s="16" t="s">
        <v>79</v>
      </c>
      <c r="C59" s="18"/>
      <c r="D59" s="18"/>
      <c r="E59" s="18"/>
      <c r="F59" s="18"/>
      <c r="G59" s="18"/>
      <c r="H59" s="18"/>
      <c r="I59" s="18"/>
      <c r="J59" s="35" t="s">
        <v>21</v>
      </c>
      <c r="K59" s="35" t="s">
        <v>21</v>
      </c>
      <c r="L59" s="35" t="s">
        <v>21</v>
      </c>
      <c r="M59" s="35" t="s">
        <v>21</v>
      </c>
      <c r="N59" s="35" t="s">
        <v>21</v>
      </c>
      <c r="O59" s="36" t="s">
        <v>21</v>
      </c>
    </row>
    <row r="60" spans="2:15" s="14" customFormat="1" ht="25.5" x14ac:dyDescent="0.2">
      <c r="B60" s="20" t="s">
        <v>80</v>
      </c>
      <c r="C60" s="21" t="s">
        <v>51</v>
      </c>
      <c r="D60" s="30">
        <v>1</v>
      </c>
      <c r="E60" s="30">
        <v>1</v>
      </c>
      <c r="F60" s="31">
        <f>IF(E60="-","-",IF(D60=E60,1,IF(D60=0,120%,E60/D60)))</f>
        <v>1</v>
      </c>
      <c r="G60" s="21" t="s">
        <v>41</v>
      </c>
      <c r="H60" s="22">
        <f>L60</f>
        <v>2</v>
      </c>
      <c r="I60" s="22">
        <f>IF(F60="-","-",IF(G60="прямая",IF(F60&gt;120%,J60,IF(F60&lt;80%,N60,L60)),IF(F60&lt;80%,J60,IF(F60&gt;120%,N60,L60))))</f>
        <v>2</v>
      </c>
      <c r="J60" s="21">
        <v>1</v>
      </c>
      <c r="K60" s="21" t="str">
        <f t="shared" si="6"/>
        <v>гр.4&gt;120%</v>
      </c>
      <c r="L60" s="21">
        <v>2</v>
      </c>
      <c r="M60" s="21" t="s">
        <v>42</v>
      </c>
      <c r="N60" s="21">
        <v>3</v>
      </c>
      <c r="O60" s="21" t="str">
        <f t="shared" si="7"/>
        <v>гр.4&lt;80%</v>
      </c>
    </row>
    <row r="61" spans="2:15" s="14" customFormat="1" x14ac:dyDescent="0.2">
      <c r="B61" s="37" t="s">
        <v>81</v>
      </c>
      <c r="C61" s="21" t="s">
        <v>21</v>
      </c>
      <c r="D61" s="21" t="s">
        <v>21</v>
      </c>
      <c r="E61" s="21" t="s">
        <v>21</v>
      </c>
      <c r="F61" s="40" t="s">
        <v>21</v>
      </c>
      <c r="G61" s="21" t="s">
        <v>21</v>
      </c>
      <c r="H61" s="22">
        <f>AVERAGE(H62:H67)</f>
        <v>2</v>
      </c>
      <c r="I61" s="22">
        <f>AVERAGE(I62:I67)</f>
        <v>2</v>
      </c>
      <c r="J61" s="21" t="s">
        <v>21</v>
      </c>
      <c r="K61" s="21" t="s">
        <v>21</v>
      </c>
      <c r="L61" s="21" t="s">
        <v>21</v>
      </c>
      <c r="M61" s="21" t="s">
        <v>21</v>
      </c>
      <c r="N61" s="21" t="s">
        <v>21</v>
      </c>
      <c r="O61" s="21" t="s">
        <v>21</v>
      </c>
    </row>
    <row r="62" spans="2:15" ht="38.25" outlineLevel="1" x14ac:dyDescent="0.2">
      <c r="B62" s="23" t="s">
        <v>82</v>
      </c>
      <c r="C62" s="24" t="s">
        <v>40</v>
      </c>
      <c r="D62" s="25">
        <v>0</v>
      </c>
      <c r="E62" s="25">
        <v>0</v>
      </c>
      <c r="F62" s="26">
        <f t="shared" ref="F62:F67" si="8">IF(E62="-","-",IF(D62=E62,1,IF(D62=0,120%,E62/D62)))</f>
        <v>1</v>
      </c>
      <c r="G62" s="24" t="s">
        <v>57</v>
      </c>
      <c r="H62" s="27">
        <f t="shared" ref="H62:H67" si="9">L62</f>
        <v>2</v>
      </c>
      <c r="I62" s="27">
        <f t="shared" ref="I62:I67" si="10">IF(F62="-","-",IF(G62="прямая",IF(F62&gt;120%,J62,IF(F62&lt;80%,N62,L62)),IF(F62&lt;80%,J62,IF(F62&gt;120%,N62,L62))))</f>
        <v>2</v>
      </c>
      <c r="J62" s="24">
        <v>1</v>
      </c>
      <c r="K62" s="24" t="str">
        <f t="shared" si="6"/>
        <v>гр.4&lt;80%</v>
      </c>
      <c r="L62" s="24">
        <v>2</v>
      </c>
      <c r="M62" s="24" t="s">
        <v>42</v>
      </c>
      <c r="N62" s="24">
        <v>3</v>
      </c>
      <c r="O62" s="24" t="str">
        <f t="shared" si="7"/>
        <v>гр.4&gt;120%</v>
      </c>
    </row>
    <row r="63" spans="2:15" ht="38.25" outlineLevel="1" x14ac:dyDescent="0.2">
      <c r="B63" s="23" t="s">
        <v>83</v>
      </c>
      <c r="C63" s="24" t="s">
        <v>40</v>
      </c>
      <c r="D63" s="25">
        <v>0</v>
      </c>
      <c r="E63" s="25">
        <v>0</v>
      </c>
      <c r="F63" s="26">
        <f t="shared" si="8"/>
        <v>1</v>
      </c>
      <c r="G63" s="24" t="s">
        <v>41</v>
      </c>
      <c r="H63" s="27">
        <f t="shared" si="9"/>
        <v>2</v>
      </c>
      <c r="I63" s="27">
        <f t="shared" si="10"/>
        <v>2</v>
      </c>
      <c r="J63" s="24">
        <v>1</v>
      </c>
      <c r="K63" s="24" t="str">
        <f t="shared" si="6"/>
        <v>гр.4&gt;120%</v>
      </c>
      <c r="L63" s="24">
        <v>2</v>
      </c>
      <c r="M63" s="24" t="s">
        <v>42</v>
      </c>
      <c r="N63" s="24">
        <v>3</v>
      </c>
      <c r="O63" s="24" t="str">
        <f t="shared" si="7"/>
        <v>гр.4&lt;80%</v>
      </c>
    </row>
    <row r="64" spans="2:15" ht="51" outlineLevel="1" x14ac:dyDescent="0.2">
      <c r="B64" s="23" t="s">
        <v>84</v>
      </c>
      <c r="C64" s="24" t="s">
        <v>40</v>
      </c>
      <c r="D64" s="25">
        <v>0</v>
      </c>
      <c r="E64" s="25">
        <v>0</v>
      </c>
      <c r="F64" s="26">
        <f t="shared" si="8"/>
        <v>1</v>
      </c>
      <c r="G64" s="24" t="s">
        <v>57</v>
      </c>
      <c r="H64" s="27">
        <f t="shared" si="9"/>
        <v>2</v>
      </c>
      <c r="I64" s="27">
        <f t="shared" si="10"/>
        <v>2</v>
      </c>
      <c r="J64" s="24">
        <v>1</v>
      </c>
      <c r="K64" s="24" t="str">
        <f t="shared" si="6"/>
        <v>гр.4&lt;80%</v>
      </c>
      <c r="L64" s="24">
        <v>2</v>
      </c>
      <c r="M64" s="24" t="s">
        <v>42</v>
      </c>
      <c r="N64" s="24">
        <v>3</v>
      </c>
      <c r="O64" s="24" t="str">
        <f t="shared" si="7"/>
        <v>гр.4&gt;120%</v>
      </c>
    </row>
    <row r="65" spans="2:15" ht="51" outlineLevel="1" x14ac:dyDescent="0.2">
      <c r="B65" s="23" t="s">
        <v>85</v>
      </c>
      <c r="C65" s="24" t="s">
        <v>40</v>
      </c>
      <c r="D65" s="25">
        <v>0</v>
      </c>
      <c r="E65" s="25">
        <v>0</v>
      </c>
      <c r="F65" s="26">
        <f t="shared" si="8"/>
        <v>1</v>
      </c>
      <c r="G65" s="24" t="s">
        <v>57</v>
      </c>
      <c r="H65" s="27">
        <f t="shared" si="9"/>
        <v>2</v>
      </c>
      <c r="I65" s="27">
        <f t="shared" si="10"/>
        <v>2</v>
      </c>
      <c r="J65" s="24">
        <v>1</v>
      </c>
      <c r="K65" s="24" t="str">
        <f t="shared" si="6"/>
        <v>гр.4&lt;80%</v>
      </c>
      <c r="L65" s="24">
        <v>2</v>
      </c>
      <c r="M65" s="24" t="s">
        <v>42</v>
      </c>
      <c r="N65" s="24">
        <v>3</v>
      </c>
      <c r="O65" s="24" t="str">
        <f t="shared" si="7"/>
        <v>гр.4&gt;120%</v>
      </c>
    </row>
    <row r="66" spans="2:15" ht="38.25" outlineLevel="1" x14ac:dyDescent="0.2">
      <c r="B66" s="23" t="s">
        <v>86</v>
      </c>
      <c r="C66" s="24" t="s">
        <v>40</v>
      </c>
      <c r="D66" s="25">
        <v>0</v>
      </c>
      <c r="E66" s="25">
        <v>0</v>
      </c>
      <c r="F66" s="26">
        <f t="shared" si="8"/>
        <v>1</v>
      </c>
      <c r="G66" s="24" t="s">
        <v>41</v>
      </c>
      <c r="H66" s="27">
        <f t="shared" si="9"/>
        <v>2</v>
      </c>
      <c r="I66" s="27">
        <f t="shared" si="10"/>
        <v>2</v>
      </c>
      <c r="J66" s="24">
        <v>1</v>
      </c>
      <c r="K66" s="24" t="str">
        <f t="shared" si="6"/>
        <v>гр.4&gt;120%</v>
      </c>
      <c r="L66" s="24">
        <v>2</v>
      </c>
      <c r="M66" s="24" t="s">
        <v>42</v>
      </c>
      <c r="N66" s="24">
        <v>3</v>
      </c>
      <c r="O66" s="24" t="str">
        <f t="shared" si="7"/>
        <v>гр.4&lt;80%</v>
      </c>
    </row>
    <row r="67" spans="2:15" ht="25.5" outlineLevel="1" x14ac:dyDescent="0.2">
      <c r="B67" s="23" t="s">
        <v>87</v>
      </c>
      <c r="C67" s="24" t="s">
        <v>19</v>
      </c>
      <c r="D67" s="28">
        <v>1</v>
      </c>
      <c r="E67" s="28">
        <v>1</v>
      </c>
      <c r="F67" s="26">
        <f t="shared" si="8"/>
        <v>1</v>
      </c>
      <c r="G67" s="24" t="s">
        <v>41</v>
      </c>
      <c r="H67" s="27">
        <f t="shared" si="9"/>
        <v>2</v>
      </c>
      <c r="I67" s="27">
        <f t="shared" si="10"/>
        <v>2</v>
      </c>
      <c r="J67" s="24">
        <v>1</v>
      </c>
      <c r="K67" s="24" t="str">
        <f t="shared" si="6"/>
        <v>гр.4&gt;120%</v>
      </c>
      <c r="L67" s="24">
        <v>2</v>
      </c>
      <c r="M67" s="24" t="s">
        <v>42</v>
      </c>
      <c r="N67" s="24">
        <v>3</v>
      </c>
      <c r="O67" s="24" t="str">
        <f t="shared" si="7"/>
        <v>гр.4&lt;80%</v>
      </c>
    </row>
    <row r="68" spans="2:15" s="14" customFormat="1" x14ac:dyDescent="0.2">
      <c r="B68" s="37" t="s">
        <v>88</v>
      </c>
      <c r="C68" s="21" t="s">
        <v>21</v>
      </c>
      <c r="D68" s="21" t="s">
        <v>21</v>
      </c>
      <c r="E68" s="21" t="s">
        <v>21</v>
      </c>
      <c r="F68" s="40" t="s">
        <v>21</v>
      </c>
      <c r="G68" s="21" t="s">
        <v>21</v>
      </c>
      <c r="H68" s="22">
        <f>AVERAGE(H69:H70)</f>
        <v>2</v>
      </c>
      <c r="I68" s="22">
        <f>AVERAGE(I69:I70)</f>
        <v>2</v>
      </c>
      <c r="J68" s="21" t="s">
        <v>21</v>
      </c>
      <c r="K68" s="21" t="s">
        <v>21</v>
      </c>
      <c r="L68" s="21" t="s">
        <v>21</v>
      </c>
      <c r="M68" s="21" t="s">
        <v>21</v>
      </c>
      <c r="N68" s="21" t="s">
        <v>21</v>
      </c>
      <c r="O68" s="21" t="s">
        <v>21</v>
      </c>
    </row>
    <row r="69" spans="2:15" ht="25.5" outlineLevel="1" x14ac:dyDescent="0.2">
      <c r="B69" s="23" t="s">
        <v>89</v>
      </c>
      <c r="C69" s="24" t="s">
        <v>66</v>
      </c>
      <c r="D69" s="28">
        <v>7</v>
      </c>
      <c r="E69" s="28">
        <v>7</v>
      </c>
      <c r="F69" s="26">
        <f>IF(E69="-","-",IF(D69=E69,1,IF(D69=0,120%,E69/D69)))</f>
        <v>1</v>
      </c>
      <c r="G69" s="24" t="s">
        <v>57</v>
      </c>
      <c r="H69" s="27">
        <f>L69</f>
        <v>2</v>
      </c>
      <c r="I69" s="27">
        <f>IF(F69="-","-",IF(G69="прямая",IF(F69&gt;120%,J69,IF(F69&lt;80%,N69,L69)),IF(F69&lt;80%,J69,IF(F69&gt;120%,N69,L69))))</f>
        <v>2</v>
      </c>
      <c r="J69" s="24">
        <v>1</v>
      </c>
      <c r="K69" s="24" t="str">
        <f t="shared" si="6"/>
        <v>гр.4&lt;80%</v>
      </c>
      <c r="L69" s="24">
        <v>2</v>
      </c>
      <c r="M69" s="24" t="s">
        <v>42</v>
      </c>
      <c r="N69" s="24">
        <v>3</v>
      </c>
      <c r="O69" s="24" t="str">
        <f t="shared" si="7"/>
        <v>гр.4&gt;120%</v>
      </c>
    </row>
    <row r="70" spans="2:15" ht="25.5" outlineLevel="1" x14ac:dyDescent="0.2">
      <c r="B70" s="23" t="s">
        <v>90</v>
      </c>
      <c r="C70" s="24" t="s">
        <v>21</v>
      </c>
      <c r="D70" s="24" t="s">
        <v>21</v>
      </c>
      <c r="E70" s="24" t="s">
        <v>21</v>
      </c>
      <c r="F70" s="24" t="s">
        <v>21</v>
      </c>
      <c r="G70" s="24" t="s">
        <v>21</v>
      </c>
      <c r="H70" s="27">
        <f>AVERAGE(H71:H73)</f>
        <v>2</v>
      </c>
      <c r="I70" s="27">
        <f>AVERAGE(I71:I73)</f>
        <v>2</v>
      </c>
      <c r="J70" s="24" t="s">
        <v>21</v>
      </c>
      <c r="K70" s="24" t="s">
        <v>21</v>
      </c>
      <c r="L70" s="24" t="s">
        <v>21</v>
      </c>
      <c r="M70" s="24" t="s">
        <v>21</v>
      </c>
      <c r="N70" s="24" t="s">
        <v>21</v>
      </c>
      <c r="O70" s="24" t="s">
        <v>21</v>
      </c>
    </row>
    <row r="71" spans="2:15" outlineLevel="1" x14ac:dyDescent="0.2">
      <c r="B71" s="23" t="s">
        <v>91</v>
      </c>
      <c r="C71" s="24" t="s">
        <v>92</v>
      </c>
      <c r="D71" s="28">
        <v>0</v>
      </c>
      <c r="E71" s="28">
        <v>0</v>
      </c>
      <c r="F71" s="26">
        <f>IF(E71="-","-",IF(D71=E71,1,IF(D71=0,120%,E71/D71)))</f>
        <v>1</v>
      </c>
      <c r="G71" s="24" t="s">
        <v>41</v>
      </c>
      <c r="H71" s="27">
        <f>L71</f>
        <v>2</v>
      </c>
      <c r="I71" s="27">
        <f>IF(F71="-","-",IF(G71="прямая",IF(F71&gt;120%,J71,IF(F71&lt;80%,N71,L71)),IF(F71&lt;80%,J71,IF(F71&gt;120%,N71,L71))))</f>
        <v>2</v>
      </c>
      <c r="J71" s="24">
        <v>1</v>
      </c>
      <c r="K71" s="24" t="str">
        <f t="shared" si="6"/>
        <v>гр.4&gt;120%</v>
      </c>
      <c r="L71" s="24">
        <v>2</v>
      </c>
      <c r="M71" s="24" t="s">
        <v>42</v>
      </c>
      <c r="N71" s="24">
        <v>3</v>
      </c>
      <c r="O71" s="24" t="str">
        <f t="shared" si="7"/>
        <v>гр.4&lt;80%</v>
      </c>
    </row>
    <row r="72" spans="2:15" outlineLevel="1" x14ac:dyDescent="0.2">
      <c r="B72" s="23" t="s">
        <v>93</v>
      </c>
      <c r="C72" s="24" t="s">
        <v>92</v>
      </c>
      <c r="D72" s="28">
        <v>0</v>
      </c>
      <c r="E72" s="28">
        <v>0</v>
      </c>
      <c r="F72" s="26">
        <f>IF(E72="-","-",IF(D72=E72,1,IF(D72=0,120%,E72/D72)))</f>
        <v>1</v>
      </c>
      <c r="G72" s="24" t="s">
        <v>41</v>
      </c>
      <c r="H72" s="27">
        <f>L72</f>
        <v>2</v>
      </c>
      <c r="I72" s="27">
        <f>IF(F72="-","-",IF(G72="прямая",IF(F72&gt;120%,J72,IF(F72&lt;80%,N72,L72)),IF(F72&lt;80%,J72,IF(F72&gt;120%,N72,L72))))</f>
        <v>2</v>
      </c>
      <c r="J72" s="24">
        <v>1</v>
      </c>
      <c r="K72" s="24" t="str">
        <f t="shared" si="6"/>
        <v>гр.4&gt;120%</v>
      </c>
      <c r="L72" s="24">
        <v>2</v>
      </c>
      <c r="M72" s="24" t="s">
        <v>42</v>
      </c>
      <c r="N72" s="24">
        <v>3</v>
      </c>
      <c r="O72" s="24" t="str">
        <f t="shared" si="7"/>
        <v>гр.4&lt;80%</v>
      </c>
    </row>
    <row r="73" spans="2:15" outlineLevel="1" x14ac:dyDescent="0.2">
      <c r="B73" s="10" t="s">
        <v>94</v>
      </c>
      <c r="C73" s="24" t="s">
        <v>92</v>
      </c>
      <c r="D73" s="28">
        <v>0</v>
      </c>
      <c r="E73" s="28">
        <v>0</v>
      </c>
      <c r="F73" s="26">
        <f>IF(E73="-","-",IF(D73=E73,1,IF(D73=0,120%,E73/D73)))</f>
        <v>1</v>
      </c>
      <c r="G73" s="24" t="s">
        <v>41</v>
      </c>
      <c r="H73" s="27">
        <f>L73</f>
        <v>2</v>
      </c>
      <c r="I73" s="27">
        <f>IF(F73="-","-",IF(G73="прямая",IF(F73&gt;120%,J73,IF(F73&lt;80%,N73,L73)),IF(F73&lt;80%,J73,IF(F73&gt;120%,N73,L73))))</f>
        <v>2</v>
      </c>
      <c r="J73" s="24">
        <v>1</v>
      </c>
      <c r="K73" s="24" t="str">
        <f t="shared" si="6"/>
        <v>гр.4&gt;120%</v>
      </c>
      <c r="L73" s="24">
        <v>2</v>
      </c>
      <c r="M73" s="24" t="s">
        <v>42</v>
      </c>
      <c r="N73" s="24">
        <v>3</v>
      </c>
      <c r="O73" s="24" t="str">
        <f t="shared" si="7"/>
        <v>гр.4&lt;80%</v>
      </c>
    </row>
    <row r="74" spans="2:15" s="14" customFormat="1" x14ac:dyDescent="0.2">
      <c r="B74" s="37" t="s">
        <v>95</v>
      </c>
      <c r="C74" s="21" t="s">
        <v>92</v>
      </c>
      <c r="D74" s="22">
        <f>D75</f>
        <v>0</v>
      </c>
      <c r="E74" s="22">
        <f>E75</f>
        <v>0</v>
      </c>
      <c r="F74" s="31">
        <f>IF(E74="-","-",IF(D74=E74,1,IF(D74=0,120%,E74/D74)))</f>
        <v>1</v>
      </c>
      <c r="G74" s="33" t="s">
        <v>57</v>
      </c>
      <c r="H74" s="22">
        <f>L74</f>
        <v>2</v>
      </c>
      <c r="I74" s="22">
        <f>IF(F74="-","-",IF(G74="прямая",IF(F74&gt;120%,J74,IF(F74&lt;80%,N74,L74)),IF(F74&lt;80%,J74,IF(F74&gt;120%,N74,L74))))</f>
        <v>2</v>
      </c>
      <c r="J74" s="24">
        <v>1</v>
      </c>
      <c r="K74" s="24" t="str">
        <f t="shared" si="6"/>
        <v>гр.4&lt;80%</v>
      </c>
      <c r="L74" s="24">
        <v>2</v>
      </c>
      <c r="M74" s="24" t="s">
        <v>42</v>
      </c>
      <c r="N74" s="24">
        <v>3</v>
      </c>
      <c r="O74" s="24" t="str">
        <f t="shared" si="7"/>
        <v>гр.4&gt;120%</v>
      </c>
    </row>
    <row r="75" spans="2:15" ht="25.5" outlineLevel="1" x14ac:dyDescent="0.2">
      <c r="B75" s="23" t="s">
        <v>96</v>
      </c>
      <c r="C75" s="24" t="s">
        <v>92</v>
      </c>
      <c r="D75" s="28">
        <v>0</v>
      </c>
      <c r="E75" s="28">
        <v>0</v>
      </c>
      <c r="F75" s="21" t="s">
        <v>21</v>
      </c>
      <c r="G75" s="21" t="s">
        <v>21</v>
      </c>
      <c r="H75" s="21" t="s">
        <v>21</v>
      </c>
      <c r="I75" s="21" t="s">
        <v>21</v>
      </c>
      <c r="J75" s="21" t="s">
        <v>21</v>
      </c>
      <c r="K75" s="21" t="s">
        <v>21</v>
      </c>
      <c r="L75" s="21" t="s">
        <v>21</v>
      </c>
      <c r="M75" s="21" t="s">
        <v>21</v>
      </c>
      <c r="N75" s="21" t="s">
        <v>21</v>
      </c>
      <c r="O75" s="21" t="s">
        <v>21</v>
      </c>
    </row>
    <row r="76" spans="2:15" s="14" customFormat="1" ht="38.25" x14ac:dyDescent="0.2">
      <c r="B76" s="37" t="s">
        <v>97</v>
      </c>
      <c r="C76" s="21" t="s">
        <v>21</v>
      </c>
      <c r="D76" s="21" t="s">
        <v>21</v>
      </c>
      <c r="E76" s="21" t="s">
        <v>21</v>
      </c>
      <c r="F76" s="40" t="s">
        <v>21</v>
      </c>
      <c r="G76" s="21" t="s">
        <v>21</v>
      </c>
      <c r="H76" s="22">
        <f>AVERAGE(H77:H78)</f>
        <v>2</v>
      </c>
      <c r="I76" s="22">
        <f>IFERROR(AVERAGE(I77:I78),"-")</f>
        <v>2</v>
      </c>
      <c r="J76" s="21" t="s">
        <v>21</v>
      </c>
      <c r="K76" s="21" t="s">
        <v>21</v>
      </c>
      <c r="L76" s="21" t="s">
        <v>21</v>
      </c>
      <c r="M76" s="21" t="s">
        <v>21</v>
      </c>
      <c r="N76" s="21" t="s">
        <v>21</v>
      </c>
      <c r="O76" s="21" t="s">
        <v>21</v>
      </c>
    </row>
    <row r="77" spans="2:15" ht="25.5" outlineLevel="1" x14ac:dyDescent="0.2">
      <c r="B77" s="23" t="s">
        <v>98</v>
      </c>
      <c r="C77" s="24" t="s">
        <v>99</v>
      </c>
      <c r="D77" s="28">
        <v>0</v>
      </c>
      <c r="E77" s="28">
        <v>0</v>
      </c>
      <c r="F77" s="26">
        <f>IF(E77="-","-",IF(D77=E77,1,IF(D77=0,120%,E77/D77)))</f>
        <v>1</v>
      </c>
      <c r="G77" s="24" t="s">
        <v>57</v>
      </c>
      <c r="H77" s="27">
        <f>L77</f>
        <v>2</v>
      </c>
      <c r="I77" s="27">
        <f>IF(F77="-","-",IF(G77="прямая",IF(F77&gt;120%,J77,IF(F77&lt;80%,N77,L77)),IF(F77&lt;80%,J77,IF(F77&gt;120%,N77,L77))))</f>
        <v>2</v>
      </c>
      <c r="J77" s="24">
        <v>1</v>
      </c>
      <c r="K77" s="24" t="str">
        <f t="shared" si="6"/>
        <v>гр.4&lt;80%</v>
      </c>
      <c r="L77" s="24">
        <v>2</v>
      </c>
      <c r="M77" s="24" t="s">
        <v>42</v>
      </c>
      <c r="N77" s="24">
        <v>3</v>
      </c>
      <c r="O77" s="24" t="str">
        <f t="shared" si="7"/>
        <v>гр.4&gt;120%</v>
      </c>
    </row>
    <row r="78" spans="2:15" ht="51" outlineLevel="1" x14ac:dyDescent="0.2">
      <c r="B78" s="23" t="s">
        <v>100</v>
      </c>
      <c r="C78" s="24" t="s">
        <v>40</v>
      </c>
      <c r="D78" s="25">
        <v>0</v>
      </c>
      <c r="E78" s="25">
        <v>0</v>
      </c>
      <c r="F78" s="26">
        <f>IF(E78="-","-",IF(D78=E78,1,IF(D78=0,120%,E78/D78)))</f>
        <v>1</v>
      </c>
      <c r="G78" s="24" t="s">
        <v>41</v>
      </c>
      <c r="H78" s="27">
        <f>L78</f>
        <v>2</v>
      </c>
      <c r="I78" s="27">
        <f>IF(F78="-","-",IF(G78="прямая",IF(F78&gt;120%,J78,IF(F78&lt;80%,N78,L78)),IF(F78&lt;80%,J78,IF(F78&gt;120%,N78,L78))))</f>
        <v>2</v>
      </c>
      <c r="J78" s="24">
        <v>1</v>
      </c>
      <c r="K78" s="24" t="str">
        <f t="shared" si="6"/>
        <v>гр.4&gt;120%</v>
      </c>
      <c r="L78" s="24">
        <v>2</v>
      </c>
      <c r="M78" s="24" t="s">
        <v>42</v>
      </c>
      <c r="N78" s="24">
        <v>3</v>
      </c>
      <c r="O78" s="24" t="str">
        <f t="shared" si="7"/>
        <v>гр.4&lt;80%</v>
      </c>
    </row>
    <row r="79" spans="2:15" s="14" customFormat="1" x14ac:dyDescent="0.2">
      <c r="B79" s="34" t="s">
        <v>101</v>
      </c>
      <c r="C79" s="12" t="s">
        <v>21</v>
      </c>
      <c r="D79" s="12" t="s">
        <v>21</v>
      </c>
      <c r="E79" s="12" t="s">
        <v>21</v>
      </c>
      <c r="F79" s="12" t="s">
        <v>21</v>
      </c>
      <c r="G79" s="12" t="s">
        <v>21</v>
      </c>
      <c r="H79" s="13">
        <f>AVERAGE(H60,H61,H68,H74,H76)</f>
        <v>2</v>
      </c>
      <c r="I79" s="13">
        <f>AVERAGE(I60,I61,I68,I74,I76)</f>
        <v>2</v>
      </c>
      <c r="J79" s="12" t="s">
        <v>21</v>
      </c>
      <c r="K79" s="12" t="s">
        <v>21</v>
      </c>
      <c r="L79" s="12" t="s">
        <v>21</v>
      </c>
      <c r="M79" s="12" t="s">
        <v>21</v>
      </c>
      <c r="N79" s="12" t="s">
        <v>21</v>
      </c>
      <c r="O79" s="12" t="s">
        <v>21</v>
      </c>
    </row>
    <row r="80" spans="2:15" s="14" customFormat="1" ht="15" x14ac:dyDescent="0.2">
      <c r="B80" s="16" t="s">
        <v>102</v>
      </c>
      <c r="C80" s="18"/>
      <c r="D80" s="18"/>
      <c r="E80" s="18"/>
      <c r="F80" s="18"/>
      <c r="G80" s="18"/>
      <c r="H80" s="43">
        <f>0.1*H43+0.7*H58+0.2*H79</f>
        <v>0.89749999999999996</v>
      </c>
      <c r="I80" s="43">
        <f>0.1*I43+0.7*I58+0.2*I79</f>
        <v>0.89749999999999996</v>
      </c>
      <c r="J80" s="35"/>
      <c r="K80" s="35"/>
      <c r="L80" s="35"/>
      <c r="M80" s="35"/>
      <c r="N80" s="35"/>
      <c r="O80" s="36"/>
    </row>
    <row r="82" spans="1:7" ht="19.5" x14ac:dyDescent="0.25">
      <c r="B82" s="4" t="s">
        <v>103</v>
      </c>
    </row>
    <row r="83" spans="1:7" ht="32.25" customHeight="1" x14ac:dyDescent="0.2">
      <c r="B83" s="5" t="s">
        <v>11</v>
      </c>
      <c r="C83" s="5" t="s">
        <v>104</v>
      </c>
      <c r="D83" s="5" t="s">
        <v>105</v>
      </c>
    </row>
    <row r="84" spans="1:7" ht="20.25" customHeight="1" x14ac:dyDescent="0.2">
      <c r="B84" s="34" t="s">
        <v>106</v>
      </c>
      <c r="C84" s="5" t="s">
        <v>107</v>
      </c>
      <c r="D84" s="5" t="s">
        <v>107</v>
      </c>
    </row>
    <row r="85" spans="1:7" ht="51" x14ac:dyDescent="0.2">
      <c r="A85" s="44"/>
      <c r="B85" s="45" t="s">
        <v>108</v>
      </c>
      <c r="C85" s="46">
        <v>971</v>
      </c>
      <c r="D85" s="46">
        <v>971</v>
      </c>
    </row>
    <row r="86" spans="1:7" ht="81" customHeight="1" x14ac:dyDescent="0.2">
      <c r="A86" s="44"/>
      <c r="B86" s="45" t="s">
        <v>109</v>
      </c>
      <c r="C86" s="46">
        <v>0</v>
      </c>
      <c r="D86" s="46">
        <v>101</v>
      </c>
    </row>
    <row r="87" spans="1:7" ht="25.5" x14ac:dyDescent="0.2">
      <c r="A87" s="44"/>
      <c r="B87" s="34" t="s">
        <v>110</v>
      </c>
      <c r="C87" s="47">
        <f>C85/MAX(1,(C85-C86))</f>
        <v>1</v>
      </c>
      <c r="D87" s="47">
        <f>D85/MAX(1,(D85-D86))</f>
        <v>1.1160919540229886</v>
      </c>
    </row>
    <row r="88" spans="1:7" ht="17.25" customHeight="1" x14ac:dyDescent="0.2">
      <c r="B88" s="34" t="s">
        <v>111</v>
      </c>
      <c r="C88" s="10"/>
      <c r="D88" s="10"/>
    </row>
    <row r="89" spans="1:7" ht="38.25" x14ac:dyDescent="0.2">
      <c r="A89" s="44"/>
      <c r="B89" s="45" t="s">
        <v>112</v>
      </c>
      <c r="C89" s="46">
        <v>783</v>
      </c>
      <c r="D89" s="46">
        <v>784</v>
      </c>
    </row>
    <row r="90" spans="1:7" ht="76.5" x14ac:dyDescent="0.2">
      <c r="A90" s="44"/>
      <c r="B90" s="45" t="s">
        <v>113</v>
      </c>
      <c r="C90" s="46">
        <v>85</v>
      </c>
      <c r="D90" s="46">
        <v>87</v>
      </c>
    </row>
    <row r="91" spans="1:7" ht="25.5" x14ac:dyDescent="0.2">
      <c r="A91" s="44"/>
      <c r="B91" s="34" t="s">
        <v>114</v>
      </c>
      <c r="C91" s="47">
        <f>C89/MAX(1,(C89-C90))</f>
        <v>1.1217765042979944</v>
      </c>
      <c r="D91" s="47">
        <f>D89/MAX(1,(D89-D90))</f>
        <v>1.1248206599713055</v>
      </c>
    </row>
    <row r="92" spans="1:7" x14ac:dyDescent="0.2">
      <c r="B92" s="34" t="s">
        <v>115</v>
      </c>
      <c r="C92" s="10"/>
      <c r="D92" s="10"/>
    </row>
    <row r="93" spans="1:7" ht="51" x14ac:dyDescent="0.2">
      <c r="A93" s="44"/>
      <c r="B93" s="45" t="s">
        <v>116</v>
      </c>
      <c r="C93" s="46">
        <v>0</v>
      </c>
      <c r="D93" s="46">
        <v>6</v>
      </c>
    </row>
    <row r="94" spans="1:7" ht="25.5" x14ac:dyDescent="0.2">
      <c r="A94" s="44"/>
      <c r="B94" s="45" t="s">
        <v>117</v>
      </c>
      <c r="C94" s="46">
        <v>112</v>
      </c>
      <c r="D94" s="46">
        <v>112</v>
      </c>
    </row>
    <row r="95" spans="1:7" ht="25.5" x14ac:dyDescent="0.2">
      <c r="A95" s="44"/>
      <c r="B95" s="34" t="s">
        <v>118</v>
      </c>
      <c r="C95" s="47">
        <f>C94/MAX(1,(C94-C93))</f>
        <v>1</v>
      </c>
      <c r="D95" s="47">
        <f>D94/MAX(1,(D94-D93))</f>
        <v>1.0566037735849056</v>
      </c>
      <c r="G95" s="48"/>
    </row>
    <row r="96" spans="1:7" ht="15" x14ac:dyDescent="0.2">
      <c r="B96" s="49" t="s">
        <v>119</v>
      </c>
      <c r="C96" s="47">
        <f>IF((C87*0.4+C91*0.4+C95*0.2)=0,0,IF((C87*0.4+C91*0.4+C95*0.2)&lt;1,1,(C87*0.4+C91*0.4+C95*0.2)))</f>
        <v>1.0487106017191978</v>
      </c>
      <c r="D96" s="47">
        <f>IF((D87*0.4+D91*0.4+D95*0.2)=0,0,IF((D87*0.4+D91*0.4+D95*0.2)&lt;1,1,(D87*0.4+D91*0.4+D95*0.2)))</f>
        <v>1.1076858003146988</v>
      </c>
      <c r="G96" s="48"/>
    </row>
    <row r="97" spans="2:9" ht="15" x14ac:dyDescent="0.2">
      <c r="B97" s="50"/>
      <c r="C97" s="51">
        <f>C87*0.4+C91*0.4+C95*0.2</f>
        <v>1.0487106017191978</v>
      </c>
      <c r="D97" s="52">
        <f>D87*0.4+D91*0.4+D95*0.2</f>
        <v>1.1076858003146988</v>
      </c>
    </row>
    <row r="98" spans="2:9" ht="15" x14ac:dyDescent="0.2">
      <c r="B98" s="50"/>
    </row>
    <row r="99" spans="2:9" ht="19.5" x14ac:dyDescent="0.25">
      <c r="B99" s="4" t="s">
        <v>120</v>
      </c>
    </row>
    <row r="100" spans="2:9" ht="54.75" customHeight="1" x14ac:dyDescent="0.2">
      <c r="B100" s="106" t="s">
        <v>11</v>
      </c>
      <c r="C100" s="115" t="s">
        <v>12</v>
      </c>
      <c r="D100" s="118" t="s">
        <v>121</v>
      </c>
      <c r="E100" s="119"/>
      <c r="F100" s="106" t="s">
        <v>122</v>
      </c>
      <c r="G100" s="106" t="s">
        <v>123</v>
      </c>
      <c r="H100" s="106" t="s">
        <v>124</v>
      </c>
      <c r="I100" s="106" t="s">
        <v>125</v>
      </c>
    </row>
    <row r="101" spans="2:9" ht="30.75" customHeight="1" x14ac:dyDescent="0.2">
      <c r="B101" s="106"/>
      <c r="C101" s="116"/>
      <c r="D101" s="5" t="s">
        <v>14</v>
      </c>
      <c r="E101" s="5" t="s">
        <v>15</v>
      </c>
      <c r="F101" s="106"/>
      <c r="G101" s="106"/>
      <c r="H101" s="106"/>
      <c r="I101" s="106"/>
    </row>
    <row r="102" spans="2:9" ht="26.25" customHeight="1" x14ac:dyDescent="0.2">
      <c r="B102" s="53" t="s">
        <v>20</v>
      </c>
      <c r="C102" s="8" t="s">
        <v>21</v>
      </c>
      <c r="D102" s="54">
        <f>D9</f>
        <v>3.619200253608193E-3</v>
      </c>
      <c r="E102" s="54">
        <f>E9</f>
        <v>1.7608268843048696E-3</v>
      </c>
      <c r="F102" s="55">
        <f>IF(C125=B158,C118,IF(C125=B159,C119,IF(C125=B160,C121,C122)))</f>
        <v>0.3</v>
      </c>
      <c r="G102" s="56" t="s">
        <v>126</v>
      </c>
      <c r="H102" s="57" t="s">
        <v>127</v>
      </c>
      <c r="I102" s="58">
        <v>1</v>
      </c>
    </row>
    <row r="103" spans="2:9" x14ac:dyDescent="0.2">
      <c r="B103" s="53" t="s">
        <v>26</v>
      </c>
      <c r="C103" s="8" t="s">
        <v>21</v>
      </c>
      <c r="D103" s="54">
        <f>D18</f>
        <v>0</v>
      </c>
      <c r="E103" s="54">
        <f>E18</f>
        <v>0</v>
      </c>
      <c r="F103" s="57">
        <f>D114</f>
        <v>0.15</v>
      </c>
      <c r="G103" s="56" t="s">
        <v>128</v>
      </c>
      <c r="H103" s="57" t="s">
        <v>127</v>
      </c>
      <c r="I103" s="58">
        <v>0</v>
      </c>
    </row>
    <row r="104" spans="2:9" ht="24.75" customHeight="1" x14ac:dyDescent="0.2">
      <c r="B104" s="53" t="s">
        <v>102</v>
      </c>
      <c r="C104" s="8" t="s">
        <v>21</v>
      </c>
      <c r="D104" s="54">
        <f>H80</f>
        <v>0.89749999999999996</v>
      </c>
      <c r="E104" s="54">
        <f>I80</f>
        <v>0.89749999999999996</v>
      </c>
      <c r="F104" s="41">
        <f>$F$102</f>
        <v>0.3</v>
      </c>
      <c r="G104" s="56" t="s">
        <v>126</v>
      </c>
      <c r="H104" s="57" t="s">
        <v>127</v>
      </c>
      <c r="I104" s="58">
        <v>1</v>
      </c>
    </row>
    <row r="105" spans="2:9" x14ac:dyDescent="0.2">
      <c r="B105" s="53" t="s">
        <v>129</v>
      </c>
      <c r="C105" s="8" t="s">
        <v>21</v>
      </c>
      <c r="D105" s="54">
        <f>C96</f>
        <v>1.0487106017191978</v>
      </c>
      <c r="E105" s="54">
        <f>D96</f>
        <v>1.1076858003146988</v>
      </c>
      <c r="F105" s="41">
        <f>$F$102</f>
        <v>0.3</v>
      </c>
      <c r="G105" s="56" t="s">
        <v>128</v>
      </c>
      <c r="H105" s="57" t="s">
        <v>127</v>
      </c>
      <c r="I105" s="58">
        <v>0</v>
      </c>
    </row>
    <row r="106" spans="2:9" x14ac:dyDescent="0.2">
      <c r="B106" s="59"/>
      <c r="C106" s="60"/>
      <c r="D106" s="61"/>
      <c r="E106" s="61"/>
      <c r="F106" s="62"/>
      <c r="G106" s="63"/>
      <c r="H106" s="62"/>
      <c r="I106" s="64"/>
    </row>
    <row r="107" spans="2:9" x14ac:dyDescent="0.2">
      <c r="B107" s="65" t="s">
        <v>130</v>
      </c>
    </row>
    <row r="108" spans="2:9" x14ac:dyDescent="0.2">
      <c r="B108" s="66" t="s">
        <v>131</v>
      </c>
      <c r="C108" s="67">
        <f>I102*C130+I103*D130</f>
        <v>0.75</v>
      </c>
    </row>
    <row r="109" spans="2:9" x14ac:dyDescent="0.2">
      <c r="B109" s="53" t="s">
        <v>132</v>
      </c>
      <c r="C109" s="27">
        <f>I102*C131+I104*E131+I105*D131</f>
        <v>0.75</v>
      </c>
    </row>
    <row r="111" spans="2:9" x14ac:dyDescent="0.2">
      <c r="B111" s="65" t="s">
        <v>133</v>
      </c>
    </row>
    <row r="112" spans="2:9" ht="25.5" x14ac:dyDescent="0.2">
      <c r="B112" s="5" t="s">
        <v>134</v>
      </c>
      <c r="C112" s="5" t="s">
        <v>135</v>
      </c>
      <c r="D112" s="5" t="s">
        <v>136</v>
      </c>
    </row>
    <row r="113" spans="2:4" x14ac:dyDescent="0.2">
      <c r="B113" s="11" t="s">
        <v>131</v>
      </c>
      <c r="C113" s="68"/>
      <c r="D113" s="68"/>
    </row>
    <row r="114" spans="2:4" x14ac:dyDescent="0.2">
      <c r="B114" s="69" t="s">
        <v>137</v>
      </c>
      <c r="C114" s="70">
        <v>0.25</v>
      </c>
      <c r="D114" s="109">
        <v>0.15</v>
      </c>
    </row>
    <row r="115" spans="2:4" x14ac:dyDescent="0.2">
      <c r="B115" s="69" t="s">
        <v>138</v>
      </c>
      <c r="C115" s="70">
        <v>0.2</v>
      </c>
      <c r="D115" s="110"/>
    </row>
    <row r="116" spans="2:4" ht="38.25" x14ac:dyDescent="0.2">
      <c r="B116" s="69" t="s">
        <v>139</v>
      </c>
      <c r="C116" s="71" t="s">
        <v>140</v>
      </c>
      <c r="D116" s="111"/>
    </row>
    <row r="117" spans="2:4" x14ac:dyDescent="0.2">
      <c r="B117" s="112" t="s">
        <v>141</v>
      </c>
      <c r="C117" s="113"/>
      <c r="D117" s="114"/>
    </row>
    <row r="118" spans="2:4" x14ac:dyDescent="0.2">
      <c r="B118" s="69" t="s">
        <v>142</v>
      </c>
      <c r="C118" s="100">
        <v>0.3</v>
      </c>
      <c r="D118" s="101"/>
    </row>
    <row r="119" spans="2:4" x14ac:dyDescent="0.2">
      <c r="B119" s="69" t="s">
        <v>139</v>
      </c>
      <c r="C119" s="100">
        <v>0.25</v>
      </c>
      <c r="D119" s="101"/>
    </row>
    <row r="120" spans="2:4" x14ac:dyDescent="0.2">
      <c r="B120" s="112" t="s">
        <v>143</v>
      </c>
      <c r="C120" s="113"/>
      <c r="D120" s="114"/>
    </row>
    <row r="121" spans="2:4" x14ac:dyDescent="0.2">
      <c r="B121" s="69" t="s">
        <v>142</v>
      </c>
      <c r="C121" s="100">
        <v>0.35</v>
      </c>
      <c r="D121" s="101"/>
    </row>
    <row r="122" spans="2:4" x14ac:dyDescent="0.2">
      <c r="B122" s="69" t="s">
        <v>144</v>
      </c>
      <c r="C122" s="100">
        <v>0.3</v>
      </c>
      <c r="D122" s="101"/>
    </row>
    <row r="123" spans="2:4" x14ac:dyDescent="0.2">
      <c r="B123" s="69" t="s">
        <v>139</v>
      </c>
      <c r="C123" s="102" t="s">
        <v>145</v>
      </c>
      <c r="D123" s="103"/>
    </row>
    <row r="124" spans="2:4" s="72" customFormat="1" x14ac:dyDescent="0.2"/>
    <row r="125" spans="2:4" ht="26.25" customHeight="1" x14ac:dyDescent="0.2">
      <c r="B125" s="69" t="s">
        <v>146</v>
      </c>
      <c r="C125" s="104" t="s">
        <v>147</v>
      </c>
      <c r="D125" s="105"/>
    </row>
    <row r="126" spans="2:4" x14ac:dyDescent="0.2">
      <c r="B126" s="73"/>
    </row>
    <row r="128" spans="2:4" x14ac:dyDescent="0.2">
      <c r="B128" s="65" t="s">
        <v>148</v>
      </c>
    </row>
    <row r="129" spans="2:5" ht="25.5" x14ac:dyDescent="0.2">
      <c r="B129" s="5" t="s">
        <v>149</v>
      </c>
      <c r="C129" s="5" t="s">
        <v>150</v>
      </c>
      <c r="D129" s="106" t="s">
        <v>151</v>
      </c>
      <c r="E129" s="106"/>
    </row>
    <row r="130" spans="2:5" x14ac:dyDescent="0.2">
      <c r="B130" s="53" t="s">
        <v>131</v>
      </c>
      <c r="C130" s="74">
        <v>0.75</v>
      </c>
      <c r="D130" s="74">
        <f>1-C130</f>
        <v>0.25</v>
      </c>
      <c r="E130" s="75">
        <v>0</v>
      </c>
    </row>
    <row r="131" spans="2:5" x14ac:dyDescent="0.2">
      <c r="B131" s="53" t="s">
        <v>132</v>
      </c>
      <c r="C131" s="74">
        <v>0.65</v>
      </c>
      <c r="D131" s="74">
        <v>0.25</v>
      </c>
      <c r="E131" s="76">
        <v>0.1</v>
      </c>
    </row>
    <row r="133" spans="2:5" ht="19.5" x14ac:dyDescent="0.25">
      <c r="B133" s="4" t="s">
        <v>152</v>
      </c>
    </row>
    <row r="136" spans="2:5" x14ac:dyDescent="0.2">
      <c r="B136" s="14" t="s">
        <v>153</v>
      </c>
    </row>
    <row r="137" spans="2:5" x14ac:dyDescent="0.2">
      <c r="B137" s="10" t="s">
        <v>154</v>
      </c>
      <c r="C137" s="77">
        <f>C108*$C$139</f>
        <v>1.4999999999999999E-2</v>
      </c>
    </row>
    <row r="138" spans="2:5" x14ac:dyDescent="0.2">
      <c r="B138" s="10" t="s">
        <v>155</v>
      </c>
      <c r="C138" s="77">
        <f>C109*$C$139</f>
        <v>1.4999999999999999E-2</v>
      </c>
    </row>
    <row r="139" spans="2:5" ht="25.5" x14ac:dyDescent="0.2">
      <c r="B139" s="45" t="s">
        <v>156</v>
      </c>
      <c r="C139" s="78">
        <f>C145</f>
        <v>0.02</v>
      </c>
    </row>
    <row r="140" spans="2:5" x14ac:dyDescent="0.2">
      <c r="B140" s="44"/>
      <c r="C140" s="44"/>
      <c r="D140" s="44"/>
    </row>
    <row r="142" spans="2:5" x14ac:dyDescent="0.2">
      <c r="B142" s="65" t="s">
        <v>157</v>
      </c>
    </row>
    <row r="143" spans="2:5" x14ac:dyDescent="0.2">
      <c r="B143" s="79" t="s">
        <v>158</v>
      </c>
      <c r="C143" s="78">
        <v>5.0000000000000001E-3</v>
      </c>
    </row>
    <row r="144" spans="2:5" x14ac:dyDescent="0.2">
      <c r="B144" s="79" t="s">
        <v>159</v>
      </c>
      <c r="C144" s="78">
        <v>0.01</v>
      </c>
    </row>
    <row r="145" spans="2:9" x14ac:dyDescent="0.2">
      <c r="B145" s="79" t="s">
        <v>160</v>
      </c>
      <c r="C145" s="78">
        <v>0.02</v>
      </c>
    </row>
    <row r="146" spans="2:9" x14ac:dyDescent="0.2">
      <c r="B146" s="80"/>
      <c r="C146" s="81"/>
    </row>
    <row r="147" spans="2:9" x14ac:dyDescent="0.2">
      <c r="B147" s="14" t="s">
        <v>161</v>
      </c>
      <c r="C147" s="81"/>
    </row>
    <row r="148" spans="2:9" x14ac:dyDescent="0.2">
      <c r="B148" s="69" t="s">
        <v>162</v>
      </c>
      <c r="C148" s="78">
        <v>-0.03</v>
      </c>
    </row>
    <row r="149" spans="2:9" ht="38.25" x14ac:dyDescent="0.2">
      <c r="B149" s="69" t="s">
        <v>163</v>
      </c>
      <c r="C149" s="10"/>
    </row>
    <row r="150" spans="2:9" x14ac:dyDescent="0.2">
      <c r="B150" s="79" t="s">
        <v>158</v>
      </c>
      <c r="C150" s="78">
        <v>0.2</v>
      </c>
    </row>
    <row r="151" spans="2:9" x14ac:dyDescent="0.2">
      <c r="B151" s="79" t="s">
        <v>159</v>
      </c>
      <c r="C151" s="78">
        <v>0.15</v>
      </c>
    </row>
    <row r="152" spans="2:9" x14ac:dyDescent="0.2">
      <c r="B152" s="79" t="s">
        <v>160</v>
      </c>
      <c r="C152" s="78">
        <v>0.1</v>
      </c>
    </row>
    <row r="153" spans="2:9" x14ac:dyDescent="0.2">
      <c r="B153" s="107" t="s">
        <v>164</v>
      </c>
      <c r="C153" s="107"/>
      <c r="D153" s="107"/>
      <c r="E153" s="107"/>
      <c r="F153" s="107"/>
      <c r="G153" s="107"/>
    </row>
    <row r="156" spans="2:9" ht="52.5" x14ac:dyDescent="0.4">
      <c r="B156" s="98" t="s">
        <v>872</v>
      </c>
      <c r="C156" s="108" t="s">
        <v>873</v>
      </c>
      <c r="D156" s="108"/>
      <c r="E156" s="82"/>
      <c r="F156" s="82"/>
      <c r="G156" s="82"/>
      <c r="H156" s="82"/>
      <c r="I156" s="82"/>
    </row>
    <row r="157" spans="2:9" ht="18.75" x14ac:dyDescent="0.3">
      <c r="B157" s="83" t="s">
        <v>5</v>
      </c>
      <c r="C157" s="99" t="s">
        <v>6</v>
      </c>
      <c r="D157" s="99"/>
      <c r="E157" s="99" t="s">
        <v>165</v>
      </c>
      <c r="F157" s="99"/>
      <c r="G157" s="99"/>
      <c r="H157" s="99"/>
      <c r="I157" s="99"/>
    </row>
    <row r="158" spans="2:9" s="3" customFormat="1" hidden="1" x14ac:dyDescent="0.2">
      <c r="B158" s="84" t="s">
        <v>147</v>
      </c>
    </row>
    <row r="159" spans="2:9" s="3" customFormat="1" hidden="1" x14ac:dyDescent="0.2">
      <c r="B159" s="84" t="s">
        <v>166</v>
      </c>
    </row>
    <row r="160" spans="2:9" s="3" customFormat="1" hidden="1" x14ac:dyDescent="0.2">
      <c r="B160" s="84" t="s">
        <v>167</v>
      </c>
    </row>
    <row r="161" spans="2:5" s="3" customFormat="1" hidden="1" x14ac:dyDescent="0.2">
      <c r="B161" s="84" t="s">
        <v>168</v>
      </c>
    </row>
    <row r="165" spans="2:5" x14ac:dyDescent="0.2">
      <c r="E165" s="85"/>
    </row>
  </sheetData>
  <mergeCells count="38">
    <mergeCell ref="H21:H22"/>
    <mergeCell ref="B1:E1"/>
    <mergeCell ref="B2:E2"/>
    <mergeCell ref="B4:B5"/>
    <mergeCell ref="C4:C5"/>
    <mergeCell ref="D4:E4"/>
    <mergeCell ref="B12:B13"/>
    <mergeCell ref="C12:C13"/>
    <mergeCell ref="D12:E12"/>
    <mergeCell ref="C121:D121"/>
    <mergeCell ref="I21:I22"/>
    <mergeCell ref="J21:O21"/>
    <mergeCell ref="J23:O23"/>
    <mergeCell ref="B100:B101"/>
    <mergeCell ref="C100:C101"/>
    <mergeCell ref="D100:E100"/>
    <mergeCell ref="F100:F101"/>
    <mergeCell ref="G100:G101"/>
    <mergeCell ref="H100:H101"/>
    <mergeCell ref="I100:I101"/>
    <mergeCell ref="B21:B22"/>
    <mergeCell ref="C21:C22"/>
    <mergeCell ref="D21:E21"/>
    <mergeCell ref="F21:F22"/>
    <mergeCell ref="G21:G22"/>
    <mergeCell ref="D114:D116"/>
    <mergeCell ref="B117:D117"/>
    <mergeCell ref="C118:D118"/>
    <mergeCell ref="C119:D119"/>
    <mergeCell ref="B120:D120"/>
    <mergeCell ref="C157:D157"/>
    <mergeCell ref="E157:I157"/>
    <mergeCell ref="C122:D122"/>
    <mergeCell ref="C123:D123"/>
    <mergeCell ref="C125:D125"/>
    <mergeCell ref="D129:E129"/>
    <mergeCell ref="B153:G153"/>
    <mergeCell ref="C156:D156"/>
  </mergeCells>
  <dataValidations count="2">
    <dataValidation type="list" allowBlank="1" showInputMessage="1" showErrorMessage="1" sqref="H102:H106">
      <formula1>"+,-"</formula1>
    </dataValidation>
    <dataValidation type="list" allowBlank="1" showInputMessage="1" showErrorMessage="1" sqref="C125:D125">
      <formula1>$B$158:$B$161</formula1>
    </dataValidation>
  </dataValidations>
  <pageMargins left="0.7" right="0.7" top="0.75" bottom="0.75" header="0.3" footer="0.3"/>
  <pageSetup paperSize="9" scale="38" fitToHeight="0" orientation="portrait" r:id="rId1"/>
  <rowBreaks count="1" manualBreakCount="1">
    <brk id="81" max="16383" man="1"/>
  </rowBreaks>
  <colBreaks count="1" manualBreakCount="1">
    <brk id="1" max="1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view="pageBreakPreview" zoomScale="70" zoomScaleNormal="100" zoomScaleSheetLayoutView="70" workbookViewId="0">
      <pane ySplit="8" topLeftCell="A9" activePane="bottomLeft" state="frozen"/>
      <selection pane="bottomLeft" activeCell="A3" sqref="A3:V3"/>
    </sheetView>
  </sheetViews>
  <sheetFormatPr defaultRowHeight="16.5" x14ac:dyDescent="0.3"/>
  <cols>
    <col min="1" max="1" width="9.140625" style="88"/>
    <col min="2" max="2" width="18.28515625" style="88" customWidth="1"/>
    <col min="3" max="3" width="9.140625" style="88"/>
    <col min="4" max="4" width="16.85546875" style="88" customWidth="1"/>
    <col min="5" max="5" width="9.140625" style="88"/>
    <col min="6" max="6" width="18.28515625" style="88" customWidth="1"/>
    <col min="7" max="7" width="16.140625" style="88" customWidth="1"/>
    <col min="8" max="9" width="9.140625" style="88"/>
    <col min="10" max="11" width="9.140625" style="86"/>
    <col min="12" max="12" width="24" style="86" customWidth="1"/>
    <col min="13" max="257" width="9.140625" style="86"/>
    <col min="258" max="258" width="18.28515625" style="86" customWidth="1"/>
    <col min="259" max="259" width="9.140625" style="86"/>
    <col min="260" max="260" width="16.85546875" style="86" customWidth="1"/>
    <col min="261" max="261" width="9.140625" style="86"/>
    <col min="262" max="262" width="18.28515625" style="86" customWidth="1"/>
    <col min="263" max="263" width="16.140625" style="86" customWidth="1"/>
    <col min="264" max="267" width="9.140625" style="86"/>
    <col min="268" max="268" width="24" style="86" customWidth="1"/>
    <col min="269" max="513" width="9.140625" style="86"/>
    <col min="514" max="514" width="18.28515625" style="86" customWidth="1"/>
    <col min="515" max="515" width="9.140625" style="86"/>
    <col min="516" max="516" width="16.85546875" style="86" customWidth="1"/>
    <col min="517" max="517" width="9.140625" style="86"/>
    <col min="518" max="518" width="18.28515625" style="86" customWidth="1"/>
    <col min="519" max="519" width="16.140625" style="86" customWidth="1"/>
    <col min="520" max="523" width="9.140625" style="86"/>
    <col min="524" max="524" width="24" style="86" customWidth="1"/>
    <col min="525" max="769" width="9.140625" style="86"/>
    <col min="770" max="770" width="18.28515625" style="86" customWidth="1"/>
    <col min="771" max="771" width="9.140625" style="86"/>
    <col min="772" max="772" width="16.85546875" style="86" customWidth="1"/>
    <col min="773" max="773" width="9.140625" style="86"/>
    <col min="774" max="774" width="18.28515625" style="86" customWidth="1"/>
    <col min="775" max="775" width="16.140625" style="86" customWidth="1"/>
    <col min="776" max="779" width="9.140625" style="86"/>
    <col min="780" max="780" width="24" style="86" customWidth="1"/>
    <col min="781" max="1025" width="9.140625" style="86"/>
    <col min="1026" max="1026" width="18.28515625" style="86" customWidth="1"/>
    <col min="1027" max="1027" width="9.140625" style="86"/>
    <col min="1028" max="1028" width="16.85546875" style="86" customWidth="1"/>
    <col min="1029" max="1029" width="9.140625" style="86"/>
    <col min="1030" max="1030" width="18.28515625" style="86" customWidth="1"/>
    <col min="1031" max="1031" width="16.140625" style="86" customWidth="1"/>
    <col min="1032" max="1035" width="9.140625" style="86"/>
    <col min="1036" max="1036" width="24" style="86" customWidth="1"/>
    <col min="1037" max="1281" width="9.140625" style="86"/>
    <col min="1282" max="1282" width="18.28515625" style="86" customWidth="1"/>
    <col min="1283" max="1283" width="9.140625" style="86"/>
    <col min="1284" max="1284" width="16.85546875" style="86" customWidth="1"/>
    <col min="1285" max="1285" width="9.140625" style="86"/>
    <col min="1286" max="1286" width="18.28515625" style="86" customWidth="1"/>
    <col min="1287" max="1287" width="16.140625" style="86" customWidth="1"/>
    <col min="1288" max="1291" width="9.140625" style="86"/>
    <col min="1292" max="1292" width="24" style="86" customWidth="1"/>
    <col min="1293" max="1537" width="9.140625" style="86"/>
    <col min="1538" max="1538" width="18.28515625" style="86" customWidth="1"/>
    <col min="1539" max="1539" width="9.140625" style="86"/>
    <col min="1540" max="1540" width="16.85546875" style="86" customWidth="1"/>
    <col min="1541" max="1541" width="9.140625" style="86"/>
    <col min="1542" max="1542" width="18.28515625" style="86" customWidth="1"/>
    <col min="1543" max="1543" width="16.140625" style="86" customWidth="1"/>
    <col min="1544" max="1547" width="9.140625" style="86"/>
    <col min="1548" max="1548" width="24" style="86" customWidth="1"/>
    <col min="1549" max="1793" width="9.140625" style="86"/>
    <col min="1794" max="1794" width="18.28515625" style="86" customWidth="1"/>
    <col min="1795" max="1795" width="9.140625" style="86"/>
    <col min="1796" max="1796" width="16.85546875" style="86" customWidth="1"/>
    <col min="1797" max="1797" width="9.140625" style="86"/>
    <col min="1798" max="1798" width="18.28515625" style="86" customWidth="1"/>
    <col min="1799" max="1799" width="16.140625" style="86" customWidth="1"/>
    <col min="1800" max="1803" width="9.140625" style="86"/>
    <col min="1804" max="1804" width="24" style="86" customWidth="1"/>
    <col min="1805" max="2049" width="9.140625" style="86"/>
    <col min="2050" max="2050" width="18.28515625" style="86" customWidth="1"/>
    <col min="2051" max="2051" width="9.140625" style="86"/>
    <col min="2052" max="2052" width="16.85546875" style="86" customWidth="1"/>
    <col min="2053" max="2053" width="9.140625" style="86"/>
    <col min="2054" max="2054" width="18.28515625" style="86" customWidth="1"/>
    <col min="2055" max="2055" width="16.140625" style="86" customWidth="1"/>
    <col min="2056" max="2059" width="9.140625" style="86"/>
    <col min="2060" max="2060" width="24" style="86" customWidth="1"/>
    <col min="2061" max="2305" width="9.140625" style="86"/>
    <col min="2306" max="2306" width="18.28515625" style="86" customWidth="1"/>
    <col min="2307" max="2307" width="9.140625" style="86"/>
    <col min="2308" max="2308" width="16.85546875" style="86" customWidth="1"/>
    <col min="2309" max="2309" width="9.140625" style="86"/>
    <col min="2310" max="2310" width="18.28515625" style="86" customWidth="1"/>
    <col min="2311" max="2311" width="16.140625" style="86" customWidth="1"/>
    <col min="2312" max="2315" width="9.140625" style="86"/>
    <col min="2316" max="2316" width="24" style="86" customWidth="1"/>
    <col min="2317" max="2561" width="9.140625" style="86"/>
    <col min="2562" max="2562" width="18.28515625" style="86" customWidth="1"/>
    <col min="2563" max="2563" width="9.140625" style="86"/>
    <col min="2564" max="2564" width="16.85546875" style="86" customWidth="1"/>
    <col min="2565" max="2565" width="9.140625" style="86"/>
    <col min="2566" max="2566" width="18.28515625" style="86" customWidth="1"/>
    <col min="2567" max="2567" width="16.140625" style="86" customWidth="1"/>
    <col min="2568" max="2571" width="9.140625" style="86"/>
    <col min="2572" max="2572" width="24" style="86" customWidth="1"/>
    <col min="2573" max="2817" width="9.140625" style="86"/>
    <col min="2818" max="2818" width="18.28515625" style="86" customWidth="1"/>
    <col min="2819" max="2819" width="9.140625" style="86"/>
    <col min="2820" max="2820" width="16.85546875" style="86" customWidth="1"/>
    <col min="2821" max="2821" width="9.140625" style="86"/>
    <col min="2822" max="2822" width="18.28515625" style="86" customWidth="1"/>
    <col min="2823" max="2823" width="16.140625" style="86" customWidth="1"/>
    <col min="2824" max="2827" width="9.140625" style="86"/>
    <col min="2828" max="2828" width="24" style="86" customWidth="1"/>
    <col min="2829" max="3073" width="9.140625" style="86"/>
    <col min="3074" max="3074" width="18.28515625" style="86" customWidth="1"/>
    <col min="3075" max="3075" width="9.140625" style="86"/>
    <col min="3076" max="3076" width="16.85546875" style="86" customWidth="1"/>
    <col min="3077" max="3077" width="9.140625" style="86"/>
    <col min="3078" max="3078" width="18.28515625" style="86" customWidth="1"/>
    <col min="3079" max="3079" width="16.140625" style="86" customWidth="1"/>
    <col min="3080" max="3083" width="9.140625" style="86"/>
    <col min="3084" max="3084" width="24" style="86" customWidth="1"/>
    <col min="3085" max="3329" width="9.140625" style="86"/>
    <col min="3330" max="3330" width="18.28515625" style="86" customWidth="1"/>
    <col min="3331" max="3331" width="9.140625" style="86"/>
    <col min="3332" max="3332" width="16.85546875" style="86" customWidth="1"/>
    <col min="3333" max="3333" width="9.140625" style="86"/>
    <col min="3334" max="3334" width="18.28515625" style="86" customWidth="1"/>
    <col min="3335" max="3335" width="16.140625" style="86" customWidth="1"/>
    <col min="3336" max="3339" width="9.140625" style="86"/>
    <col min="3340" max="3340" width="24" style="86" customWidth="1"/>
    <col min="3341" max="3585" width="9.140625" style="86"/>
    <col min="3586" max="3586" width="18.28515625" style="86" customWidth="1"/>
    <col min="3587" max="3587" width="9.140625" style="86"/>
    <col min="3588" max="3588" width="16.85546875" style="86" customWidth="1"/>
    <col min="3589" max="3589" width="9.140625" style="86"/>
    <col min="3590" max="3590" width="18.28515625" style="86" customWidth="1"/>
    <col min="3591" max="3591" width="16.140625" style="86" customWidth="1"/>
    <col min="3592" max="3595" width="9.140625" style="86"/>
    <col min="3596" max="3596" width="24" style="86" customWidth="1"/>
    <col min="3597" max="3841" width="9.140625" style="86"/>
    <col min="3842" max="3842" width="18.28515625" style="86" customWidth="1"/>
    <col min="3843" max="3843" width="9.140625" style="86"/>
    <col min="3844" max="3844" width="16.85546875" style="86" customWidth="1"/>
    <col min="3845" max="3845" width="9.140625" style="86"/>
    <col min="3846" max="3846" width="18.28515625" style="86" customWidth="1"/>
    <col min="3847" max="3847" width="16.140625" style="86" customWidth="1"/>
    <col min="3848" max="3851" width="9.140625" style="86"/>
    <col min="3852" max="3852" width="24" style="86" customWidth="1"/>
    <col min="3853" max="4097" width="9.140625" style="86"/>
    <col min="4098" max="4098" width="18.28515625" style="86" customWidth="1"/>
    <col min="4099" max="4099" width="9.140625" style="86"/>
    <col min="4100" max="4100" width="16.85546875" style="86" customWidth="1"/>
    <col min="4101" max="4101" width="9.140625" style="86"/>
    <col min="4102" max="4102" width="18.28515625" style="86" customWidth="1"/>
    <col min="4103" max="4103" width="16.140625" style="86" customWidth="1"/>
    <col min="4104" max="4107" width="9.140625" style="86"/>
    <col min="4108" max="4108" width="24" style="86" customWidth="1"/>
    <col min="4109" max="4353" width="9.140625" style="86"/>
    <col min="4354" max="4354" width="18.28515625" style="86" customWidth="1"/>
    <col min="4355" max="4355" width="9.140625" style="86"/>
    <col min="4356" max="4356" width="16.85546875" style="86" customWidth="1"/>
    <col min="4357" max="4357" width="9.140625" style="86"/>
    <col min="4358" max="4358" width="18.28515625" style="86" customWidth="1"/>
    <col min="4359" max="4359" width="16.140625" style="86" customWidth="1"/>
    <col min="4360" max="4363" width="9.140625" style="86"/>
    <col min="4364" max="4364" width="24" style="86" customWidth="1"/>
    <col min="4365" max="4609" width="9.140625" style="86"/>
    <col min="4610" max="4610" width="18.28515625" style="86" customWidth="1"/>
    <col min="4611" max="4611" width="9.140625" style="86"/>
    <col min="4612" max="4612" width="16.85546875" style="86" customWidth="1"/>
    <col min="4613" max="4613" width="9.140625" style="86"/>
    <col min="4614" max="4614" width="18.28515625" style="86" customWidth="1"/>
    <col min="4615" max="4615" width="16.140625" style="86" customWidth="1"/>
    <col min="4616" max="4619" width="9.140625" style="86"/>
    <col min="4620" max="4620" width="24" style="86" customWidth="1"/>
    <col min="4621" max="4865" width="9.140625" style="86"/>
    <col min="4866" max="4866" width="18.28515625" style="86" customWidth="1"/>
    <col min="4867" max="4867" width="9.140625" style="86"/>
    <col min="4868" max="4868" width="16.85546875" style="86" customWidth="1"/>
    <col min="4869" max="4869" width="9.140625" style="86"/>
    <col min="4870" max="4870" width="18.28515625" style="86" customWidth="1"/>
    <col min="4871" max="4871" width="16.140625" style="86" customWidth="1"/>
    <col min="4872" max="4875" width="9.140625" style="86"/>
    <col min="4876" max="4876" width="24" style="86" customWidth="1"/>
    <col min="4877" max="5121" width="9.140625" style="86"/>
    <col min="5122" max="5122" width="18.28515625" style="86" customWidth="1"/>
    <col min="5123" max="5123" width="9.140625" style="86"/>
    <col min="5124" max="5124" width="16.85546875" style="86" customWidth="1"/>
    <col min="5125" max="5125" width="9.140625" style="86"/>
    <col min="5126" max="5126" width="18.28515625" style="86" customWidth="1"/>
    <col min="5127" max="5127" width="16.140625" style="86" customWidth="1"/>
    <col min="5128" max="5131" width="9.140625" style="86"/>
    <col min="5132" max="5132" width="24" style="86" customWidth="1"/>
    <col min="5133" max="5377" width="9.140625" style="86"/>
    <col min="5378" max="5378" width="18.28515625" style="86" customWidth="1"/>
    <col min="5379" max="5379" width="9.140625" style="86"/>
    <col min="5380" max="5380" width="16.85546875" style="86" customWidth="1"/>
    <col min="5381" max="5381" width="9.140625" style="86"/>
    <col min="5382" max="5382" width="18.28515625" style="86" customWidth="1"/>
    <col min="5383" max="5383" width="16.140625" style="86" customWidth="1"/>
    <col min="5384" max="5387" width="9.140625" style="86"/>
    <col min="5388" max="5388" width="24" style="86" customWidth="1"/>
    <col min="5389" max="5633" width="9.140625" style="86"/>
    <col min="5634" max="5634" width="18.28515625" style="86" customWidth="1"/>
    <col min="5635" max="5635" width="9.140625" style="86"/>
    <col min="5636" max="5636" width="16.85546875" style="86" customWidth="1"/>
    <col min="5637" max="5637" width="9.140625" style="86"/>
    <col min="5638" max="5638" width="18.28515625" style="86" customWidth="1"/>
    <col min="5639" max="5639" width="16.140625" style="86" customWidth="1"/>
    <col min="5640" max="5643" width="9.140625" style="86"/>
    <col min="5644" max="5644" width="24" style="86" customWidth="1"/>
    <col min="5645" max="5889" width="9.140625" style="86"/>
    <col min="5890" max="5890" width="18.28515625" style="86" customWidth="1"/>
    <col min="5891" max="5891" width="9.140625" style="86"/>
    <col min="5892" max="5892" width="16.85546875" style="86" customWidth="1"/>
    <col min="5893" max="5893" width="9.140625" style="86"/>
    <col min="5894" max="5894" width="18.28515625" style="86" customWidth="1"/>
    <col min="5895" max="5895" width="16.140625" style="86" customWidth="1"/>
    <col min="5896" max="5899" width="9.140625" style="86"/>
    <col min="5900" max="5900" width="24" style="86" customWidth="1"/>
    <col min="5901" max="6145" width="9.140625" style="86"/>
    <col min="6146" max="6146" width="18.28515625" style="86" customWidth="1"/>
    <col min="6147" max="6147" width="9.140625" style="86"/>
    <col min="6148" max="6148" width="16.85546875" style="86" customWidth="1"/>
    <col min="6149" max="6149" width="9.140625" style="86"/>
    <col min="6150" max="6150" width="18.28515625" style="86" customWidth="1"/>
    <col min="6151" max="6151" width="16.140625" style="86" customWidth="1"/>
    <col min="6152" max="6155" width="9.140625" style="86"/>
    <col min="6156" max="6156" width="24" style="86" customWidth="1"/>
    <col min="6157" max="6401" width="9.140625" style="86"/>
    <col min="6402" max="6402" width="18.28515625" style="86" customWidth="1"/>
    <col min="6403" max="6403" width="9.140625" style="86"/>
    <col min="6404" max="6404" width="16.85546875" style="86" customWidth="1"/>
    <col min="6405" max="6405" width="9.140625" style="86"/>
    <col min="6406" max="6406" width="18.28515625" style="86" customWidth="1"/>
    <col min="6407" max="6407" width="16.140625" style="86" customWidth="1"/>
    <col min="6408" max="6411" width="9.140625" style="86"/>
    <col min="6412" max="6412" width="24" style="86" customWidth="1"/>
    <col min="6413" max="6657" width="9.140625" style="86"/>
    <col min="6658" max="6658" width="18.28515625" style="86" customWidth="1"/>
    <col min="6659" max="6659" width="9.140625" style="86"/>
    <col min="6660" max="6660" width="16.85546875" style="86" customWidth="1"/>
    <col min="6661" max="6661" width="9.140625" style="86"/>
    <col min="6662" max="6662" width="18.28515625" style="86" customWidth="1"/>
    <col min="6663" max="6663" width="16.140625" style="86" customWidth="1"/>
    <col min="6664" max="6667" width="9.140625" style="86"/>
    <col min="6668" max="6668" width="24" style="86" customWidth="1"/>
    <col min="6669" max="6913" width="9.140625" style="86"/>
    <col min="6914" max="6914" width="18.28515625" style="86" customWidth="1"/>
    <col min="6915" max="6915" width="9.140625" style="86"/>
    <col min="6916" max="6916" width="16.85546875" style="86" customWidth="1"/>
    <col min="6917" max="6917" width="9.140625" style="86"/>
    <col min="6918" max="6918" width="18.28515625" style="86" customWidth="1"/>
    <col min="6919" max="6919" width="16.140625" style="86" customWidth="1"/>
    <col min="6920" max="6923" width="9.140625" style="86"/>
    <col min="6924" max="6924" width="24" style="86" customWidth="1"/>
    <col min="6925" max="7169" width="9.140625" style="86"/>
    <col min="7170" max="7170" width="18.28515625" style="86" customWidth="1"/>
    <col min="7171" max="7171" width="9.140625" style="86"/>
    <col min="7172" max="7172" width="16.85546875" style="86" customWidth="1"/>
    <col min="7173" max="7173" width="9.140625" style="86"/>
    <col min="7174" max="7174" width="18.28515625" style="86" customWidth="1"/>
    <col min="7175" max="7175" width="16.140625" style="86" customWidth="1"/>
    <col min="7176" max="7179" width="9.140625" style="86"/>
    <col min="7180" max="7180" width="24" style="86" customWidth="1"/>
    <col min="7181" max="7425" width="9.140625" style="86"/>
    <col min="7426" max="7426" width="18.28515625" style="86" customWidth="1"/>
    <col min="7427" max="7427" width="9.140625" style="86"/>
    <col min="7428" max="7428" width="16.85546875" style="86" customWidth="1"/>
    <col min="7429" max="7429" width="9.140625" style="86"/>
    <col min="7430" max="7430" width="18.28515625" style="86" customWidth="1"/>
    <col min="7431" max="7431" width="16.140625" style="86" customWidth="1"/>
    <col min="7432" max="7435" width="9.140625" style="86"/>
    <col min="7436" max="7436" width="24" style="86" customWidth="1"/>
    <col min="7437" max="7681" width="9.140625" style="86"/>
    <col min="7682" max="7682" width="18.28515625" style="86" customWidth="1"/>
    <col min="7683" max="7683" width="9.140625" style="86"/>
    <col min="7684" max="7684" width="16.85546875" style="86" customWidth="1"/>
    <col min="7685" max="7685" width="9.140625" style="86"/>
    <col min="7686" max="7686" width="18.28515625" style="86" customWidth="1"/>
    <col min="7687" max="7687" width="16.140625" style="86" customWidth="1"/>
    <col min="7688" max="7691" width="9.140625" style="86"/>
    <col min="7692" max="7692" width="24" style="86" customWidth="1"/>
    <col min="7693" max="7937" width="9.140625" style="86"/>
    <col min="7938" max="7938" width="18.28515625" style="86" customWidth="1"/>
    <col min="7939" max="7939" width="9.140625" style="86"/>
    <col min="7940" max="7940" width="16.85546875" style="86" customWidth="1"/>
    <col min="7941" max="7941" width="9.140625" style="86"/>
    <col min="7942" max="7942" width="18.28515625" style="86" customWidth="1"/>
    <col min="7943" max="7943" width="16.140625" style="86" customWidth="1"/>
    <col min="7944" max="7947" width="9.140625" style="86"/>
    <col min="7948" max="7948" width="24" style="86" customWidth="1"/>
    <col min="7949" max="8193" width="9.140625" style="86"/>
    <col min="8194" max="8194" width="18.28515625" style="86" customWidth="1"/>
    <col min="8195" max="8195" width="9.140625" style="86"/>
    <col min="8196" max="8196" width="16.85546875" style="86" customWidth="1"/>
    <col min="8197" max="8197" width="9.140625" style="86"/>
    <col min="8198" max="8198" width="18.28515625" style="86" customWidth="1"/>
    <col min="8199" max="8199" width="16.140625" style="86" customWidth="1"/>
    <col min="8200" max="8203" width="9.140625" style="86"/>
    <col min="8204" max="8204" width="24" style="86" customWidth="1"/>
    <col min="8205" max="8449" width="9.140625" style="86"/>
    <col min="8450" max="8450" width="18.28515625" style="86" customWidth="1"/>
    <col min="8451" max="8451" width="9.140625" style="86"/>
    <col min="8452" max="8452" width="16.85546875" style="86" customWidth="1"/>
    <col min="8453" max="8453" width="9.140625" style="86"/>
    <col min="8454" max="8454" width="18.28515625" style="86" customWidth="1"/>
    <col min="8455" max="8455" width="16.140625" style="86" customWidth="1"/>
    <col min="8456" max="8459" width="9.140625" style="86"/>
    <col min="8460" max="8460" width="24" style="86" customWidth="1"/>
    <col min="8461" max="8705" width="9.140625" style="86"/>
    <col min="8706" max="8706" width="18.28515625" style="86" customWidth="1"/>
    <col min="8707" max="8707" width="9.140625" style="86"/>
    <col min="8708" max="8708" width="16.85546875" style="86" customWidth="1"/>
    <col min="8709" max="8709" width="9.140625" style="86"/>
    <col min="8710" max="8710" width="18.28515625" style="86" customWidth="1"/>
    <col min="8711" max="8711" width="16.140625" style="86" customWidth="1"/>
    <col min="8712" max="8715" width="9.140625" style="86"/>
    <col min="8716" max="8716" width="24" style="86" customWidth="1"/>
    <col min="8717" max="8961" width="9.140625" style="86"/>
    <col min="8962" max="8962" width="18.28515625" style="86" customWidth="1"/>
    <col min="8963" max="8963" width="9.140625" style="86"/>
    <col min="8964" max="8964" width="16.85546875" style="86" customWidth="1"/>
    <col min="8965" max="8965" width="9.140625" style="86"/>
    <col min="8966" max="8966" width="18.28515625" style="86" customWidth="1"/>
    <col min="8967" max="8967" width="16.140625" style="86" customWidth="1"/>
    <col min="8968" max="8971" width="9.140625" style="86"/>
    <col min="8972" max="8972" width="24" style="86" customWidth="1"/>
    <col min="8973" max="9217" width="9.140625" style="86"/>
    <col min="9218" max="9218" width="18.28515625" style="86" customWidth="1"/>
    <col min="9219" max="9219" width="9.140625" style="86"/>
    <col min="9220" max="9220" width="16.85546875" style="86" customWidth="1"/>
    <col min="9221" max="9221" width="9.140625" style="86"/>
    <col min="9222" max="9222" width="18.28515625" style="86" customWidth="1"/>
    <col min="9223" max="9223" width="16.140625" style="86" customWidth="1"/>
    <col min="9224" max="9227" width="9.140625" style="86"/>
    <col min="9228" max="9228" width="24" style="86" customWidth="1"/>
    <col min="9229" max="9473" width="9.140625" style="86"/>
    <col min="9474" max="9474" width="18.28515625" style="86" customWidth="1"/>
    <col min="9475" max="9475" width="9.140625" style="86"/>
    <col min="9476" max="9476" width="16.85546875" style="86" customWidth="1"/>
    <col min="9477" max="9477" width="9.140625" style="86"/>
    <col min="9478" max="9478" width="18.28515625" style="86" customWidth="1"/>
    <col min="9479" max="9479" width="16.140625" style="86" customWidth="1"/>
    <col min="9480" max="9483" width="9.140625" style="86"/>
    <col min="9484" max="9484" width="24" style="86" customWidth="1"/>
    <col min="9485" max="9729" width="9.140625" style="86"/>
    <col min="9730" max="9730" width="18.28515625" style="86" customWidth="1"/>
    <col min="9731" max="9731" width="9.140625" style="86"/>
    <col min="9732" max="9732" width="16.85546875" style="86" customWidth="1"/>
    <col min="9733" max="9733" width="9.140625" style="86"/>
    <col min="9734" max="9734" width="18.28515625" style="86" customWidth="1"/>
    <col min="9735" max="9735" width="16.140625" style="86" customWidth="1"/>
    <col min="9736" max="9739" width="9.140625" style="86"/>
    <col min="9740" max="9740" width="24" style="86" customWidth="1"/>
    <col min="9741" max="9985" width="9.140625" style="86"/>
    <col min="9986" max="9986" width="18.28515625" style="86" customWidth="1"/>
    <col min="9987" max="9987" width="9.140625" style="86"/>
    <col min="9988" max="9988" width="16.85546875" style="86" customWidth="1"/>
    <col min="9989" max="9989" width="9.140625" style="86"/>
    <col min="9990" max="9990" width="18.28515625" style="86" customWidth="1"/>
    <col min="9991" max="9991" width="16.140625" style="86" customWidth="1"/>
    <col min="9992" max="9995" width="9.140625" style="86"/>
    <col min="9996" max="9996" width="24" style="86" customWidth="1"/>
    <col min="9997" max="10241" width="9.140625" style="86"/>
    <col min="10242" max="10242" width="18.28515625" style="86" customWidth="1"/>
    <col min="10243" max="10243" width="9.140625" style="86"/>
    <col min="10244" max="10244" width="16.85546875" style="86" customWidth="1"/>
    <col min="10245" max="10245" width="9.140625" style="86"/>
    <col min="10246" max="10246" width="18.28515625" style="86" customWidth="1"/>
    <col min="10247" max="10247" width="16.140625" style="86" customWidth="1"/>
    <col min="10248" max="10251" width="9.140625" style="86"/>
    <col min="10252" max="10252" width="24" style="86" customWidth="1"/>
    <col min="10253" max="10497" width="9.140625" style="86"/>
    <col min="10498" max="10498" width="18.28515625" style="86" customWidth="1"/>
    <col min="10499" max="10499" width="9.140625" style="86"/>
    <col min="10500" max="10500" width="16.85546875" style="86" customWidth="1"/>
    <col min="10501" max="10501" width="9.140625" style="86"/>
    <col min="10502" max="10502" width="18.28515625" style="86" customWidth="1"/>
    <col min="10503" max="10503" width="16.140625" style="86" customWidth="1"/>
    <col min="10504" max="10507" width="9.140625" style="86"/>
    <col min="10508" max="10508" width="24" style="86" customWidth="1"/>
    <col min="10509" max="10753" width="9.140625" style="86"/>
    <col min="10754" max="10754" width="18.28515625" style="86" customWidth="1"/>
    <col min="10755" max="10755" width="9.140625" style="86"/>
    <col min="10756" max="10756" width="16.85546875" style="86" customWidth="1"/>
    <col min="10757" max="10757" width="9.140625" style="86"/>
    <col min="10758" max="10758" width="18.28515625" style="86" customWidth="1"/>
    <col min="10759" max="10759" width="16.140625" style="86" customWidth="1"/>
    <col min="10760" max="10763" width="9.140625" style="86"/>
    <col min="10764" max="10764" width="24" style="86" customWidth="1"/>
    <col min="10765" max="11009" width="9.140625" style="86"/>
    <col min="11010" max="11010" width="18.28515625" style="86" customWidth="1"/>
    <col min="11011" max="11011" width="9.140625" style="86"/>
    <col min="11012" max="11012" width="16.85546875" style="86" customWidth="1"/>
    <col min="11013" max="11013" width="9.140625" style="86"/>
    <col min="11014" max="11014" width="18.28515625" style="86" customWidth="1"/>
    <col min="11015" max="11015" width="16.140625" style="86" customWidth="1"/>
    <col min="11016" max="11019" width="9.140625" style="86"/>
    <col min="11020" max="11020" width="24" style="86" customWidth="1"/>
    <col min="11021" max="11265" width="9.140625" style="86"/>
    <col min="11266" max="11266" width="18.28515625" style="86" customWidth="1"/>
    <col min="11267" max="11267" width="9.140625" style="86"/>
    <col min="11268" max="11268" width="16.85546875" style="86" customWidth="1"/>
    <col min="11269" max="11269" width="9.140625" style="86"/>
    <col min="11270" max="11270" width="18.28515625" style="86" customWidth="1"/>
    <col min="11271" max="11271" width="16.140625" style="86" customWidth="1"/>
    <col min="11272" max="11275" width="9.140625" style="86"/>
    <col min="11276" max="11276" width="24" style="86" customWidth="1"/>
    <col min="11277" max="11521" width="9.140625" style="86"/>
    <col min="11522" max="11522" width="18.28515625" style="86" customWidth="1"/>
    <col min="11523" max="11523" width="9.140625" style="86"/>
    <col min="11524" max="11524" width="16.85546875" style="86" customWidth="1"/>
    <col min="11525" max="11525" width="9.140625" style="86"/>
    <col min="11526" max="11526" width="18.28515625" style="86" customWidth="1"/>
    <col min="11527" max="11527" width="16.140625" style="86" customWidth="1"/>
    <col min="11528" max="11531" width="9.140625" style="86"/>
    <col min="11532" max="11532" width="24" style="86" customWidth="1"/>
    <col min="11533" max="11777" width="9.140625" style="86"/>
    <col min="11778" max="11778" width="18.28515625" style="86" customWidth="1"/>
    <col min="11779" max="11779" width="9.140625" style="86"/>
    <col min="11780" max="11780" width="16.85546875" style="86" customWidth="1"/>
    <col min="11781" max="11781" width="9.140625" style="86"/>
    <col min="11782" max="11782" width="18.28515625" style="86" customWidth="1"/>
    <col min="11783" max="11783" width="16.140625" style="86" customWidth="1"/>
    <col min="11784" max="11787" width="9.140625" style="86"/>
    <col min="11788" max="11788" width="24" style="86" customWidth="1"/>
    <col min="11789" max="12033" width="9.140625" style="86"/>
    <col min="12034" max="12034" width="18.28515625" style="86" customWidth="1"/>
    <col min="12035" max="12035" width="9.140625" style="86"/>
    <col min="12036" max="12036" width="16.85546875" style="86" customWidth="1"/>
    <col min="12037" max="12037" width="9.140625" style="86"/>
    <col min="12038" max="12038" width="18.28515625" style="86" customWidth="1"/>
    <col min="12039" max="12039" width="16.140625" style="86" customWidth="1"/>
    <col min="12040" max="12043" width="9.140625" style="86"/>
    <col min="12044" max="12044" width="24" style="86" customWidth="1"/>
    <col min="12045" max="12289" width="9.140625" style="86"/>
    <col min="12290" max="12290" width="18.28515625" style="86" customWidth="1"/>
    <col min="12291" max="12291" width="9.140625" style="86"/>
    <col min="12292" max="12292" width="16.85546875" style="86" customWidth="1"/>
    <col min="12293" max="12293" width="9.140625" style="86"/>
    <col min="12294" max="12294" width="18.28515625" style="86" customWidth="1"/>
    <col min="12295" max="12295" width="16.140625" style="86" customWidth="1"/>
    <col min="12296" max="12299" width="9.140625" style="86"/>
    <col min="12300" max="12300" width="24" style="86" customWidth="1"/>
    <col min="12301" max="12545" width="9.140625" style="86"/>
    <col min="12546" max="12546" width="18.28515625" style="86" customWidth="1"/>
    <col min="12547" max="12547" width="9.140625" style="86"/>
    <col min="12548" max="12548" width="16.85546875" style="86" customWidth="1"/>
    <col min="12549" max="12549" width="9.140625" style="86"/>
    <col min="12550" max="12550" width="18.28515625" style="86" customWidth="1"/>
    <col min="12551" max="12551" width="16.140625" style="86" customWidth="1"/>
    <col min="12552" max="12555" width="9.140625" style="86"/>
    <col min="12556" max="12556" width="24" style="86" customWidth="1"/>
    <col min="12557" max="12801" width="9.140625" style="86"/>
    <col min="12802" max="12802" width="18.28515625" style="86" customWidth="1"/>
    <col min="12803" max="12803" width="9.140625" style="86"/>
    <col min="12804" max="12804" width="16.85546875" style="86" customWidth="1"/>
    <col min="12805" max="12805" width="9.140625" style="86"/>
    <col min="12806" max="12806" width="18.28515625" style="86" customWidth="1"/>
    <col min="12807" max="12807" width="16.140625" style="86" customWidth="1"/>
    <col min="12808" max="12811" width="9.140625" style="86"/>
    <col min="12812" max="12812" width="24" style="86" customWidth="1"/>
    <col min="12813" max="13057" width="9.140625" style="86"/>
    <col min="13058" max="13058" width="18.28515625" style="86" customWidth="1"/>
    <col min="13059" max="13059" width="9.140625" style="86"/>
    <col min="13060" max="13060" width="16.85546875" style="86" customWidth="1"/>
    <col min="13061" max="13061" width="9.140625" style="86"/>
    <col min="13062" max="13062" width="18.28515625" style="86" customWidth="1"/>
    <col min="13063" max="13063" width="16.140625" style="86" customWidth="1"/>
    <col min="13064" max="13067" width="9.140625" style="86"/>
    <col min="13068" max="13068" width="24" style="86" customWidth="1"/>
    <col min="13069" max="13313" width="9.140625" style="86"/>
    <col min="13314" max="13314" width="18.28515625" style="86" customWidth="1"/>
    <col min="13315" max="13315" width="9.140625" style="86"/>
    <col min="13316" max="13316" width="16.85546875" style="86" customWidth="1"/>
    <col min="13317" max="13317" width="9.140625" style="86"/>
    <col min="13318" max="13318" width="18.28515625" style="86" customWidth="1"/>
    <col min="13319" max="13319" width="16.140625" style="86" customWidth="1"/>
    <col min="13320" max="13323" width="9.140625" style="86"/>
    <col min="13324" max="13324" width="24" style="86" customWidth="1"/>
    <col min="13325" max="13569" width="9.140625" style="86"/>
    <col min="13570" max="13570" width="18.28515625" style="86" customWidth="1"/>
    <col min="13571" max="13571" width="9.140625" style="86"/>
    <col min="13572" max="13572" width="16.85546875" style="86" customWidth="1"/>
    <col min="13573" max="13573" width="9.140625" style="86"/>
    <col min="13574" max="13574" width="18.28515625" style="86" customWidth="1"/>
    <col min="13575" max="13575" width="16.140625" style="86" customWidth="1"/>
    <col min="13576" max="13579" width="9.140625" style="86"/>
    <col min="13580" max="13580" width="24" style="86" customWidth="1"/>
    <col min="13581" max="13825" width="9.140625" style="86"/>
    <col min="13826" max="13826" width="18.28515625" style="86" customWidth="1"/>
    <col min="13827" max="13827" width="9.140625" style="86"/>
    <col min="13828" max="13828" width="16.85546875" style="86" customWidth="1"/>
    <col min="13829" max="13829" width="9.140625" style="86"/>
    <col min="13830" max="13830" width="18.28515625" style="86" customWidth="1"/>
    <col min="13831" max="13831" width="16.140625" style="86" customWidth="1"/>
    <col min="13832" max="13835" width="9.140625" style="86"/>
    <col min="13836" max="13836" width="24" style="86" customWidth="1"/>
    <col min="13837" max="14081" width="9.140625" style="86"/>
    <col min="14082" max="14082" width="18.28515625" style="86" customWidth="1"/>
    <col min="14083" max="14083" width="9.140625" style="86"/>
    <col min="14084" max="14084" width="16.85546875" style="86" customWidth="1"/>
    <col min="14085" max="14085" width="9.140625" style="86"/>
    <col min="14086" max="14086" width="18.28515625" style="86" customWidth="1"/>
    <col min="14087" max="14087" width="16.140625" style="86" customWidth="1"/>
    <col min="14088" max="14091" width="9.140625" style="86"/>
    <col min="14092" max="14092" width="24" style="86" customWidth="1"/>
    <col min="14093" max="14337" width="9.140625" style="86"/>
    <col min="14338" max="14338" width="18.28515625" style="86" customWidth="1"/>
    <col min="14339" max="14339" width="9.140625" style="86"/>
    <col min="14340" max="14340" width="16.85546875" style="86" customWidth="1"/>
    <col min="14341" max="14341" width="9.140625" style="86"/>
    <col min="14342" max="14342" width="18.28515625" style="86" customWidth="1"/>
    <col min="14343" max="14343" width="16.140625" style="86" customWidth="1"/>
    <col min="14344" max="14347" width="9.140625" style="86"/>
    <col min="14348" max="14348" width="24" style="86" customWidth="1"/>
    <col min="14349" max="14593" width="9.140625" style="86"/>
    <col min="14594" max="14594" width="18.28515625" style="86" customWidth="1"/>
    <col min="14595" max="14595" width="9.140625" style="86"/>
    <col min="14596" max="14596" width="16.85546875" style="86" customWidth="1"/>
    <col min="14597" max="14597" width="9.140625" style="86"/>
    <col min="14598" max="14598" width="18.28515625" style="86" customWidth="1"/>
    <col min="14599" max="14599" width="16.140625" style="86" customWidth="1"/>
    <col min="14600" max="14603" width="9.140625" style="86"/>
    <col min="14604" max="14604" width="24" style="86" customWidth="1"/>
    <col min="14605" max="14849" width="9.140625" style="86"/>
    <col min="14850" max="14850" width="18.28515625" style="86" customWidth="1"/>
    <col min="14851" max="14851" width="9.140625" style="86"/>
    <col min="14852" max="14852" width="16.85546875" style="86" customWidth="1"/>
    <col min="14853" max="14853" width="9.140625" style="86"/>
    <col min="14854" max="14854" width="18.28515625" style="86" customWidth="1"/>
    <col min="14855" max="14855" width="16.140625" style="86" customWidth="1"/>
    <col min="14856" max="14859" width="9.140625" style="86"/>
    <col min="14860" max="14860" width="24" style="86" customWidth="1"/>
    <col min="14861" max="15105" width="9.140625" style="86"/>
    <col min="15106" max="15106" width="18.28515625" style="86" customWidth="1"/>
    <col min="15107" max="15107" width="9.140625" style="86"/>
    <col min="15108" max="15108" width="16.85546875" style="86" customWidth="1"/>
    <col min="15109" max="15109" width="9.140625" style="86"/>
    <col min="15110" max="15110" width="18.28515625" style="86" customWidth="1"/>
    <col min="15111" max="15111" width="16.140625" style="86" customWidth="1"/>
    <col min="15112" max="15115" width="9.140625" style="86"/>
    <col min="15116" max="15116" width="24" style="86" customWidth="1"/>
    <col min="15117" max="15361" width="9.140625" style="86"/>
    <col min="15362" max="15362" width="18.28515625" style="86" customWidth="1"/>
    <col min="15363" max="15363" width="9.140625" style="86"/>
    <col min="15364" max="15364" width="16.85546875" style="86" customWidth="1"/>
    <col min="15365" max="15365" width="9.140625" style="86"/>
    <col min="15366" max="15366" width="18.28515625" style="86" customWidth="1"/>
    <col min="15367" max="15367" width="16.140625" style="86" customWidth="1"/>
    <col min="15368" max="15371" width="9.140625" style="86"/>
    <col min="15372" max="15372" width="24" style="86" customWidth="1"/>
    <col min="15373" max="15617" width="9.140625" style="86"/>
    <col min="15618" max="15618" width="18.28515625" style="86" customWidth="1"/>
    <col min="15619" max="15619" width="9.140625" style="86"/>
    <col min="15620" max="15620" width="16.85546875" style="86" customWidth="1"/>
    <col min="15621" max="15621" width="9.140625" style="86"/>
    <col min="15622" max="15622" width="18.28515625" style="86" customWidth="1"/>
    <col min="15623" max="15623" width="16.140625" style="86" customWidth="1"/>
    <col min="15624" max="15627" width="9.140625" style="86"/>
    <col min="15628" max="15628" width="24" style="86" customWidth="1"/>
    <col min="15629" max="15873" width="9.140625" style="86"/>
    <col min="15874" max="15874" width="18.28515625" style="86" customWidth="1"/>
    <col min="15875" max="15875" width="9.140625" style="86"/>
    <col min="15876" max="15876" width="16.85546875" style="86" customWidth="1"/>
    <col min="15877" max="15877" width="9.140625" style="86"/>
    <col min="15878" max="15878" width="18.28515625" style="86" customWidth="1"/>
    <col min="15879" max="15879" width="16.140625" style="86" customWidth="1"/>
    <col min="15880" max="15883" width="9.140625" style="86"/>
    <col min="15884" max="15884" width="24" style="86" customWidth="1"/>
    <col min="15885" max="16129" width="9.140625" style="86"/>
    <col min="16130" max="16130" width="18.28515625" style="86" customWidth="1"/>
    <col min="16131" max="16131" width="9.140625" style="86"/>
    <col min="16132" max="16132" width="16.85546875" style="86" customWidth="1"/>
    <col min="16133" max="16133" width="9.140625" style="86"/>
    <col min="16134" max="16134" width="18.28515625" style="86" customWidth="1"/>
    <col min="16135" max="16135" width="16.140625" style="86" customWidth="1"/>
    <col min="16136" max="16139" width="9.140625" style="86"/>
    <col min="16140" max="16140" width="24" style="86" customWidth="1"/>
    <col min="16141" max="16384" width="9.140625" style="86"/>
  </cols>
  <sheetData>
    <row r="1" spans="1:29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9" x14ac:dyDescent="0.3">
      <c r="A2" s="86" t="s">
        <v>871</v>
      </c>
      <c r="B2" s="86"/>
      <c r="C2" s="86"/>
      <c r="D2" s="86"/>
      <c r="E2" s="86"/>
      <c r="F2" s="86"/>
      <c r="G2" s="86"/>
      <c r="H2" s="86"/>
      <c r="I2" s="86"/>
      <c r="Q2" s="87"/>
      <c r="R2" s="88"/>
      <c r="S2" s="87"/>
      <c r="Y2" s="89"/>
      <c r="Z2" s="89"/>
      <c r="AA2" s="89"/>
      <c r="AB2" s="89"/>
      <c r="AC2" s="89"/>
    </row>
    <row r="3" spans="1:29" ht="15" x14ac:dyDescent="0.25">
      <c r="A3" s="123" t="s">
        <v>169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Y3" s="89"/>
      <c r="Z3" s="89"/>
      <c r="AA3" s="89"/>
      <c r="AB3" s="89"/>
      <c r="AC3" s="89"/>
    </row>
    <row r="4" spans="1:29" ht="15" x14ac:dyDescent="0.25">
      <c r="A4" s="124" t="s">
        <v>170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90"/>
      <c r="X4" s="90"/>
      <c r="Y4" s="90"/>
      <c r="Z4" s="90"/>
      <c r="AA4" s="90"/>
      <c r="AB4" s="90"/>
      <c r="AC4" s="90"/>
    </row>
    <row r="5" spans="1:29" s="88" customFormat="1" ht="27.75" customHeight="1" thickBot="1" x14ac:dyDescent="0.35">
      <c r="A5" s="91"/>
      <c r="B5" s="91"/>
      <c r="C5" s="91"/>
      <c r="D5" s="91"/>
      <c r="E5" s="91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86"/>
      <c r="V5" s="86"/>
      <c r="W5" s="86"/>
      <c r="X5" s="86"/>
      <c r="Y5" s="86"/>
      <c r="Z5" s="86"/>
      <c r="AA5" s="86"/>
      <c r="AB5" s="86"/>
      <c r="AC5" s="86"/>
    </row>
    <row r="6" spans="1:29" ht="32.25" customHeight="1" thickBot="1" x14ac:dyDescent="0.3">
      <c r="A6" s="126" t="s">
        <v>171</v>
      </c>
      <c r="B6" s="127"/>
      <c r="C6" s="127"/>
      <c r="D6" s="127"/>
      <c r="E6" s="127"/>
      <c r="F6" s="127"/>
      <c r="G6" s="127"/>
      <c r="H6" s="127"/>
      <c r="I6" s="128"/>
      <c r="J6" s="129" t="s">
        <v>172</v>
      </c>
      <c r="K6" s="131" t="s">
        <v>173</v>
      </c>
      <c r="L6" s="127" t="s">
        <v>174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8"/>
      <c r="Y6" s="131" t="s">
        <v>175</v>
      </c>
      <c r="Z6" s="133" t="s">
        <v>176</v>
      </c>
      <c r="AA6" s="134"/>
      <c r="AB6" s="135"/>
      <c r="AC6" s="139" t="s">
        <v>177</v>
      </c>
    </row>
    <row r="7" spans="1:29" ht="171.75" customHeight="1" thickBot="1" x14ac:dyDescent="0.3">
      <c r="A7" s="131" t="s">
        <v>178</v>
      </c>
      <c r="B7" s="131" t="s">
        <v>179</v>
      </c>
      <c r="C7" s="131" t="s">
        <v>180</v>
      </c>
      <c r="D7" s="131" t="s">
        <v>181</v>
      </c>
      <c r="E7" s="131" t="s">
        <v>182</v>
      </c>
      <c r="F7" s="131" t="s">
        <v>183</v>
      </c>
      <c r="G7" s="131" t="s">
        <v>0</v>
      </c>
      <c r="H7" s="131" t="s">
        <v>184</v>
      </c>
      <c r="I7" s="131" t="s">
        <v>185</v>
      </c>
      <c r="J7" s="130"/>
      <c r="K7" s="132"/>
      <c r="L7" s="139" t="s">
        <v>186</v>
      </c>
      <c r="M7" s="131" t="s">
        <v>187</v>
      </c>
      <c r="N7" s="131" t="s">
        <v>188</v>
      </c>
      <c r="O7" s="126" t="s">
        <v>189</v>
      </c>
      <c r="P7" s="127"/>
      <c r="Q7" s="127"/>
      <c r="R7" s="127"/>
      <c r="S7" s="127"/>
      <c r="T7" s="127"/>
      <c r="U7" s="127"/>
      <c r="V7" s="127"/>
      <c r="W7" s="128"/>
      <c r="X7" s="131" t="s">
        <v>190</v>
      </c>
      <c r="Y7" s="132"/>
      <c r="Z7" s="136"/>
      <c r="AA7" s="137"/>
      <c r="AB7" s="138"/>
      <c r="AC7" s="140"/>
    </row>
    <row r="8" spans="1:29" ht="63.75" customHeight="1" thickBot="1" x14ac:dyDescent="0.3">
      <c r="A8" s="132"/>
      <c r="B8" s="132"/>
      <c r="C8" s="132"/>
      <c r="D8" s="132"/>
      <c r="E8" s="132"/>
      <c r="F8" s="132"/>
      <c r="G8" s="132"/>
      <c r="H8" s="132"/>
      <c r="I8" s="132"/>
      <c r="J8" s="130"/>
      <c r="K8" s="132"/>
      <c r="L8" s="140"/>
      <c r="M8" s="132"/>
      <c r="N8" s="132"/>
      <c r="O8" s="131" t="s">
        <v>191</v>
      </c>
      <c r="P8" s="126" t="s">
        <v>192</v>
      </c>
      <c r="Q8" s="127"/>
      <c r="R8" s="128"/>
      <c r="S8" s="126" t="s">
        <v>193</v>
      </c>
      <c r="T8" s="127"/>
      <c r="U8" s="127"/>
      <c r="V8" s="128"/>
      <c r="W8" s="131" t="s">
        <v>194</v>
      </c>
      <c r="X8" s="132"/>
      <c r="Y8" s="132"/>
      <c r="Z8" s="131" t="s">
        <v>195</v>
      </c>
      <c r="AA8" s="131" t="s">
        <v>196</v>
      </c>
      <c r="AB8" s="131" t="s">
        <v>197</v>
      </c>
      <c r="AC8" s="140"/>
    </row>
    <row r="9" spans="1:29" ht="71.25" customHeight="1" thickBot="1" x14ac:dyDescent="0.3">
      <c r="A9" s="132"/>
      <c r="B9" s="132"/>
      <c r="C9" s="132"/>
      <c r="D9" s="132"/>
      <c r="E9" s="132"/>
      <c r="F9" s="132"/>
      <c r="G9" s="132"/>
      <c r="H9" s="132"/>
      <c r="I9" s="132"/>
      <c r="J9" s="130"/>
      <c r="K9" s="132"/>
      <c r="L9" s="140"/>
      <c r="M9" s="132"/>
      <c r="N9" s="132"/>
      <c r="O9" s="132"/>
      <c r="P9" s="93" t="s">
        <v>198</v>
      </c>
      <c r="Q9" s="93" t="s">
        <v>199</v>
      </c>
      <c r="R9" s="93" t="s">
        <v>200</v>
      </c>
      <c r="S9" s="93" t="s">
        <v>201</v>
      </c>
      <c r="T9" s="93" t="s">
        <v>202</v>
      </c>
      <c r="U9" s="93" t="s">
        <v>203</v>
      </c>
      <c r="V9" s="93" t="s">
        <v>204</v>
      </c>
      <c r="W9" s="132"/>
      <c r="X9" s="132"/>
      <c r="Y9" s="132"/>
      <c r="Z9" s="132"/>
      <c r="AA9" s="132"/>
      <c r="AB9" s="132"/>
      <c r="AC9" s="140"/>
    </row>
    <row r="10" spans="1:29" ht="17.25" customHeight="1" thickBot="1" x14ac:dyDescent="0.3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  <c r="T10" s="94">
        <v>20</v>
      </c>
      <c r="U10" s="94">
        <v>21</v>
      </c>
      <c r="V10" s="94">
        <v>22</v>
      </c>
      <c r="W10" s="94">
        <v>23</v>
      </c>
      <c r="X10" s="94">
        <v>24</v>
      </c>
      <c r="Y10" s="94">
        <v>25</v>
      </c>
      <c r="Z10" s="94">
        <v>26</v>
      </c>
      <c r="AA10" s="94">
        <v>27</v>
      </c>
      <c r="AB10" s="94">
        <v>28</v>
      </c>
      <c r="AC10" s="94">
        <v>29</v>
      </c>
    </row>
    <row r="11" spans="1:29" s="96" customFormat="1" ht="105" x14ac:dyDescent="0.25">
      <c r="A11" s="95">
        <v>1</v>
      </c>
      <c r="B11" s="95" t="s">
        <v>205</v>
      </c>
      <c r="C11" s="95" t="s">
        <v>206</v>
      </c>
      <c r="D11" s="95" t="s">
        <v>207</v>
      </c>
      <c r="E11" s="95">
        <v>10</v>
      </c>
      <c r="F11" s="95" t="s">
        <v>208</v>
      </c>
      <c r="G11" s="95" t="s">
        <v>209</v>
      </c>
      <c r="H11" s="95" t="s">
        <v>210</v>
      </c>
      <c r="I11" s="95">
        <v>5.43</v>
      </c>
      <c r="J11" s="95">
        <v>0</v>
      </c>
      <c r="K11" s="95">
        <v>0</v>
      </c>
      <c r="L11" s="95" t="s">
        <v>211</v>
      </c>
      <c r="M11" s="95"/>
      <c r="N11" s="95" t="s">
        <v>212</v>
      </c>
      <c r="O11" s="95">
        <v>715</v>
      </c>
      <c r="P11" s="95"/>
      <c r="Q11" s="95">
        <v>3</v>
      </c>
      <c r="R11" s="95">
        <v>712</v>
      </c>
      <c r="S11" s="95"/>
      <c r="T11" s="95"/>
      <c r="U11" s="95"/>
      <c r="V11" s="95">
        <v>715</v>
      </c>
      <c r="W11" s="95"/>
      <c r="X11" s="95"/>
      <c r="Y11" s="95"/>
      <c r="Z11" s="95" t="s">
        <v>213</v>
      </c>
      <c r="AA11" s="95" t="s">
        <v>214</v>
      </c>
      <c r="AB11" s="95">
        <v>4.0999999999999996</v>
      </c>
      <c r="AC11" s="95">
        <v>0</v>
      </c>
    </row>
    <row r="12" spans="1:29" s="96" customFormat="1" ht="75" x14ac:dyDescent="0.25">
      <c r="A12" s="95">
        <v>2</v>
      </c>
      <c r="B12" s="95" t="s">
        <v>205</v>
      </c>
      <c r="C12" s="95" t="s">
        <v>215</v>
      </c>
      <c r="D12" s="95" t="s">
        <v>216</v>
      </c>
      <c r="E12" s="95">
        <v>10</v>
      </c>
      <c r="F12" s="95" t="s">
        <v>217</v>
      </c>
      <c r="G12" s="95" t="s">
        <v>218</v>
      </c>
      <c r="H12" s="95" t="s">
        <v>219</v>
      </c>
      <c r="I12" s="95">
        <v>1.1200000000000001</v>
      </c>
      <c r="J12" s="95">
        <v>0</v>
      </c>
      <c r="K12" s="95">
        <v>0</v>
      </c>
      <c r="L12" s="95" t="s">
        <v>220</v>
      </c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 t="s">
        <v>221</v>
      </c>
      <c r="AA12" s="95" t="s">
        <v>222</v>
      </c>
      <c r="AB12" s="95">
        <v>4.12</v>
      </c>
      <c r="AC12" s="95">
        <v>1</v>
      </c>
    </row>
    <row r="13" spans="1:29" s="96" customFormat="1" ht="105" x14ac:dyDescent="0.25">
      <c r="A13" s="95">
        <v>3</v>
      </c>
      <c r="B13" s="95" t="s">
        <v>205</v>
      </c>
      <c r="C13" s="95" t="s">
        <v>215</v>
      </c>
      <c r="D13" s="95" t="s">
        <v>223</v>
      </c>
      <c r="E13" s="95">
        <v>10</v>
      </c>
      <c r="F13" s="95" t="s">
        <v>224</v>
      </c>
      <c r="G13" s="95" t="s">
        <v>225</v>
      </c>
      <c r="H13" s="95" t="s">
        <v>219</v>
      </c>
      <c r="I13" s="95">
        <v>0.75</v>
      </c>
      <c r="J13" s="95">
        <v>0</v>
      </c>
      <c r="K13" s="95">
        <v>0</v>
      </c>
      <c r="L13" s="95" t="s">
        <v>226</v>
      </c>
      <c r="M13" s="95"/>
      <c r="N13" s="95" t="s">
        <v>227</v>
      </c>
      <c r="O13" s="95">
        <v>58</v>
      </c>
      <c r="P13" s="95"/>
      <c r="Q13" s="95">
        <v>3</v>
      </c>
      <c r="R13" s="95">
        <v>55</v>
      </c>
      <c r="S13" s="95"/>
      <c r="T13" s="95"/>
      <c r="U13" s="95"/>
      <c r="V13" s="95">
        <v>58</v>
      </c>
      <c r="W13" s="95"/>
      <c r="X13" s="95"/>
      <c r="Y13" s="95"/>
      <c r="Z13" s="95" t="s">
        <v>228</v>
      </c>
      <c r="AA13" s="95" t="s">
        <v>222</v>
      </c>
      <c r="AB13" s="95">
        <v>4.12</v>
      </c>
      <c r="AC13" s="95">
        <v>1</v>
      </c>
    </row>
    <row r="14" spans="1:29" s="96" customFormat="1" ht="45" x14ac:dyDescent="0.25">
      <c r="A14" s="95">
        <v>4</v>
      </c>
      <c r="B14" s="95" t="s">
        <v>205</v>
      </c>
      <c r="C14" s="95" t="s">
        <v>215</v>
      </c>
      <c r="D14" s="95" t="s">
        <v>229</v>
      </c>
      <c r="E14" s="95">
        <v>10</v>
      </c>
      <c r="F14" s="95" t="s">
        <v>230</v>
      </c>
      <c r="G14" s="95" t="s">
        <v>231</v>
      </c>
      <c r="H14" s="95" t="s">
        <v>219</v>
      </c>
      <c r="I14" s="95">
        <v>2.0299999999999998</v>
      </c>
      <c r="J14" s="95">
        <v>0</v>
      </c>
      <c r="K14" s="95">
        <v>0</v>
      </c>
      <c r="L14" s="95" t="s">
        <v>232</v>
      </c>
      <c r="M14" s="95"/>
      <c r="N14" s="95"/>
      <c r="O14" s="95">
        <v>2</v>
      </c>
      <c r="P14" s="95"/>
      <c r="Q14" s="95"/>
      <c r="R14" s="95">
        <v>2</v>
      </c>
      <c r="S14" s="95"/>
      <c r="T14" s="95"/>
      <c r="U14" s="95">
        <v>2</v>
      </c>
      <c r="V14" s="95"/>
      <c r="W14" s="95"/>
      <c r="X14" s="95"/>
      <c r="Y14" s="95"/>
      <c r="Z14" s="95" t="s">
        <v>233</v>
      </c>
      <c r="AA14" s="95" t="s">
        <v>234</v>
      </c>
      <c r="AB14" s="95">
        <v>4.21</v>
      </c>
      <c r="AC14" s="95">
        <v>1</v>
      </c>
    </row>
    <row r="15" spans="1:29" s="96" customFormat="1" ht="105" x14ac:dyDescent="0.25">
      <c r="A15" s="95">
        <v>5</v>
      </c>
      <c r="B15" s="95" t="s">
        <v>205</v>
      </c>
      <c r="C15" s="95" t="s">
        <v>206</v>
      </c>
      <c r="D15" s="95" t="s">
        <v>235</v>
      </c>
      <c r="E15" s="95">
        <v>10</v>
      </c>
      <c r="F15" s="95" t="s">
        <v>236</v>
      </c>
      <c r="G15" s="95" t="s">
        <v>237</v>
      </c>
      <c r="H15" s="95" t="s">
        <v>210</v>
      </c>
      <c r="I15" s="95">
        <v>8.1199999999999992</v>
      </c>
      <c r="J15" s="95">
        <v>0</v>
      </c>
      <c r="K15" s="95">
        <v>0</v>
      </c>
      <c r="L15" s="95" t="s">
        <v>238</v>
      </c>
      <c r="M15" s="95"/>
      <c r="N15" s="95" t="s">
        <v>239</v>
      </c>
      <c r="O15" s="95">
        <v>138</v>
      </c>
      <c r="P15" s="95"/>
      <c r="Q15" s="95">
        <v>6</v>
      </c>
      <c r="R15" s="95">
        <v>132</v>
      </c>
      <c r="S15" s="95"/>
      <c r="T15" s="95"/>
      <c r="U15" s="95"/>
      <c r="V15" s="95">
        <v>138</v>
      </c>
      <c r="W15" s="95"/>
      <c r="X15" s="95"/>
      <c r="Y15" s="95"/>
      <c r="Z15" s="95" t="s">
        <v>240</v>
      </c>
      <c r="AA15" s="95" t="s">
        <v>241</v>
      </c>
      <c r="AB15" s="95">
        <v>4.13</v>
      </c>
      <c r="AC15" s="95">
        <v>0</v>
      </c>
    </row>
    <row r="16" spans="1:29" s="96" customFormat="1" ht="30" x14ac:dyDescent="0.25">
      <c r="A16" s="95">
        <v>6</v>
      </c>
      <c r="B16" s="95" t="s">
        <v>205</v>
      </c>
      <c r="C16" s="95" t="s">
        <v>3</v>
      </c>
      <c r="D16" s="95" t="s">
        <v>242</v>
      </c>
      <c r="E16" s="95">
        <v>10</v>
      </c>
      <c r="F16" s="95" t="s">
        <v>243</v>
      </c>
      <c r="G16" s="95" t="s">
        <v>244</v>
      </c>
      <c r="H16" s="95" t="s">
        <v>219</v>
      </c>
      <c r="I16" s="95">
        <v>0.62</v>
      </c>
      <c r="J16" s="95">
        <v>0</v>
      </c>
      <c r="K16" s="95">
        <v>0</v>
      </c>
      <c r="L16" s="95" t="s">
        <v>245</v>
      </c>
      <c r="M16" s="95"/>
      <c r="N16" s="95"/>
      <c r="O16" s="95">
        <v>37</v>
      </c>
      <c r="P16" s="95"/>
      <c r="Q16" s="95"/>
      <c r="R16" s="95">
        <v>37</v>
      </c>
      <c r="S16" s="95"/>
      <c r="T16" s="95"/>
      <c r="U16" s="95"/>
      <c r="V16" s="95">
        <v>37</v>
      </c>
      <c r="W16" s="95"/>
      <c r="X16" s="95"/>
      <c r="Y16" s="95"/>
      <c r="Z16" s="95" t="s">
        <v>246</v>
      </c>
      <c r="AA16" s="95" t="s">
        <v>234</v>
      </c>
      <c r="AB16" s="95">
        <v>4.21</v>
      </c>
      <c r="AC16" s="95">
        <v>1</v>
      </c>
    </row>
    <row r="17" spans="1:29" s="96" customFormat="1" ht="45" x14ac:dyDescent="0.25">
      <c r="A17" s="95">
        <v>7</v>
      </c>
      <c r="B17" s="95" t="s">
        <v>205</v>
      </c>
      <c r="C17" s="95" t="s">
        <v>206</v>
      </c>
      <c r="D17" s="95" t="s">
        <v>247</v>
      </c>
      <c r="E17" s="95">
        <v>10</v>
      </c>
      <c r="F17" s="95" t="s">
        <v>248</v>
      </c>
      <c r="G17" s="95" t="s">
        <v>249</v>
      </c>
      <c r="H17" s="95" t="s">
        <v>210</v>
      </c>
      <c r="I17" s="95">
        <v>0.55000000000000004</v>
      </c>
      <c r="J17" s="95">
        <v>0</v>
      </c>
      <c r="K17" s="95">
        <v>0</v>
      </c>
      <c r="L17" s="95" t="s">
        <v>250</v>
      </c>
      <c r="M17" s="95"/>
      <c r="N17" s="95" t="s">
        <v>251</v>
      </c>
      <c r="O17" s="95">
        <v>203</v>
      </c>
      <c r="P17" s="95"/>
      <c r="Q17" s="95">
        <v>2</v>
      </c>
      <c r="R17" s="95">
        <v>201</v>
      </c>
      <c r="S17" s="95"/>
      <c r="T17" s="95"/>
      <c r="U17" s="95"/>
      <c r="V17" s="95">
        <v>203</v>
      </c>
      <c r="W17" s="95"/>
      <c r="X17" s="95"/>
      <c r="Y17" s="95"/>
      <c r="Z17" s="95" t="s">
        <v>252</v>
      </c>
      <c r="AA17" s="95" t="s">
        <v>241</v>
      </c>
      <c r="AB17" s="95">
        <v>4.13</v>
      </c>
      <c r="AC17" s="95">
        <v>0</v>
      </c>
    </row>
    <row r="18" spans="1:29" s="96" customFormat="1" ht="135" x14ac:dyDescent="0.25">
      <c r="A18" s="95">
        <v>8</v>
      </c>
      <c r="B18" s="95" t="s">
        <v>253</v>
      </c>
      <c r="C18" s="95" t="s">
        <v>254</v>
      </c>
      <c r="D18" s="95" t="s">
        <v>255</v>
      </c>
      <c r="E18" s="95">
        <v>10</v>
      </c>
      <c r="F18" s="95" t="s">
        <v>256</v>
      </c>
      <c r="G18" s="95" t="s">
        <v>257</v>
      </c>
      <c r="H18" s="95" t="s">
        <v>219</v>
      </c>
      <c r="I18" s="95">
        <v>0.17</v>
      </c>
      <c r="J18" s="95">
        <v>0</v>
      </c>
      <c r="K18" s="95">
        <v>0</v>
      </c>
      <c r="L18" s="95" t="s">
        <v>258</v>
      </c>
      <c r="M18" s="95"/>
      <c r="N18" s="95" t="s">
        <v>259</v>
      </c>
      <c r="O18" s="95">
        <v>24</v>
      </c>
      <c r="P18" s="95"/>
      <c r="Q18" s="95">
        <v>24</v>
      </c>
      <c r="R18" s="95"/>
      <c r="S18" s="95"/>
      <c r="T18" s="95"/>
      <c r="U18" s="95"/>
      <c r="V18" s="95">
        <v>24</v>
      </c>
      <c r="W18" s="95"/>
      <c r="X18" s="95"/>
      <c r="Y18" s="95"/>
      <c r="Z18" s="95" t="s">
        <v>260</v>
      </c>
      <c r="AA18" s="95" t="s">
        <v>234</v>
      </c>
      <c r="AB18" s="95">
        <v>4.21</v>
      </c>
      <c r="AC18" s="95">
        <v>1</v>
      </c>
    </row>
    <row r="19" spans="1:29" s="96" customFormat="1" ht="45" x14ac:dyDescent="0.25">
      <c r="A19" s="95">
        <v>9</v>
      </c>
      <c r="B19" s="95" t="s">
        <v>253</v>
      </c>
      <c r="C19" s="95" t="s">
        <v>206</v>
      </c>
      <c r="D19" s="95" t="s">
        <v>261</v>
      </c>
      <c r="E19" s="95">
        <v>6</v>
      </c>
      <c r="F19" s="95" t="s">
        <v>262</v>
      </c>
      <c r="G19" s="95" t="s">
        <v>236</v>
      </c>
      <c r="H19" s="95" t="s">
        <v>210</v>
      </c>
      <c r="I19" s="95">
        <v>0.9</v>
      </c>
      <c r="J19" s="95">
        <v>0</v>
      </c>
      <c r="K19" s="95">
        <v>0</v>
      </c>
      <c r="L19" s="95" t="s">
        <v>263</v>
      </c>
      <c r="M19" s="95"/>
      <c r="N19" s="95" t="s">
        <v>264</v>
      </c>
      <c r="O19" s="95">
        <v>7</v>
      </c>
      <c r="P19" s="95">
        <v>3</v>
      </c>
      <c r="Q19" s="95">
        <v>4</v>
      </c>
      <c r="R19" s="95"/>
      <c r="S19" s="95"/>
      <c r="T19" s="95"/>
      <c r="U19" s="95">
        <v>3</v>
      </c>
      <c r="V19" s="95">
        <v>4</v>
      </c>
      <c r="W19" s="95"/>
      <c r="X19" s="95"/>
      <c r="Y19" s="95"/>
      <c r="Z19" s="95" t="s">
        <v>265</v>
      </c>
      <c r="AA19" s="95" t="s">
        <v>266</v>
      </c>
      <c r="AB19" s="95">
        <v>4.4000000000000004</v>
      </c>
      <c r="AC19" s="95">
        <v>0</v>
      </c>
    </row>
    <row r="20" spans="1:29" s="96" customFormat="1" ht="90" x14ac:dyDescent="0.25">
      <c r="A20" s="95">
        <v>10</v>
      </c>
      <c r="B20" s="95" t="s">
        <v>267</v>
      </c>
      <c r="C20" s="95" t="s">
        <v>254</v>
      </c>
      <c r="D20" s="95" t="s">
        <v>268</v>
      </c>
      <c r="E20" s="95">
        <v>10</v>
      </c>
      <c r="F20" s="95" t="s">
        <v>269</v>
      </c>
      <c r="G20" s="95" t="s">
        <v>270</v>
      </c>
      <c r="H20" s="95" t="s">
        <v>210</v>
      </c>
      <c r="I20" s="95">
        <v>3.25</v>
      </c>
      <c r="J20" s="95">
        <v>0</v>
      </c>
      <c r="K20" s="95">
        <v>0</v>
      </c>
      <c r="L20" s="95" t="s">
        <v>271</v>
      </c>
      <c r="M20" s="95"/>
      <c r="N20" s="95" t="s">
        <v>272</v>
      </c>
      <c r="O20" s="95">
        <v>710</v>
      </c>
      <c r="P20" s="95"/>
      <c r="Q20" s="95">
        <v>9</v>
      </c>
      <c r="R20" s="95">
        <v>701</v>
      </c>
      <c r="S20" s="95"/>
      <c r="T20" s="95"/>
      <c r="U20" s="95">
        <v>6</v>
      </c>
      <c r="V20" s="95">
        <v>704</v>
      </c>
      <c r="W20" s="95"/>
      <c r="X20" s="95"/>
      <c r="Y20" s="95"/>
      <c r="Z20" s="95" t="s">
        <v>273</v>
      </c>
      <c r="AA20" s="95" t="s">
        <v>274</v>
      </c>
      <c r="AB20" s="95">
        <v>4.4000000000000004</v>
      </c>
      <c r="AC20" s="95">
        <v>0</v>
      </c>
    </row>
    <row r="21" spans="1:29" s="96" customFormat="1" ht="45" x14ac:dyDescent="0.25">
      <c r="A21" s="95">
        <v>11</v>
      </c>
      <c r="B21" s="95" t="s">
        <v>275</v>
      </c>
      <c r="C21" s="95" t="s">
        <v>276</v>
      </c>
      <c r="D21" s="95" t="s">
        <v>277</v>
      </c>
      <c r="E21" s="95">
        <v>10</v>
      </c>
      <c r="F21" s="95" t="s">
        <v>278</v>
      </c>
      <c r="G21" s="95" t="s">
        <v>279</v>
      </c>
      <c r="H21" s="95" t="s">
        <v>219</v>
      </c>
      <c r="I21" s="95">
        <v>0.42</v>
      </c>
      <c r="J21" s="95">
        <v>0</v>
      </c>
      <c r="K21" s="95">
        <v>0</v>
      </c>
      <c r="L21" s="95" t="s">
        <v>280</v>
      </c>
      <c r="M21" s="95"/>
      <c r="N21" s="95"/>
      <c r="O21" s="95">
        <v>9</v>
      </c>
      <c r="P21" s="95"/>
      <c r="Q21" s="95"/>
      <c r="R21" s="95">
        <v>9</v>
      </c>
      <c r="S21" s="95"/>
      <c r="T21" s="95"/>
      <c r="U21" s="95">
        <v>9</v>
      </c>
      <c r="V21" s="95"/>
      <c r="W21" s="95"/>
      <c r="X21" s="95">
        <v>630</v>
      </c>
      <c r="Y21" s="95"/>
      <c r="Z21" s="95" t="s">
        <v>281</v>
      </c>
      <c r="AA21" s="95" t="s">
        <v>234</v>
      </c>
      <c r="AB21" s="95">
        <v>4.12</v>
      </c>
      <c r="AC21" s="95">
        <v>1</v>
      </c>
    </row>
    <row r="22" spans="1:29" s="96" customFormat="1" ht="45" x14ac:dyDescent="0.25">
      <c r="A22" s="95">
        <v>12</v>
      </c>
      <c r="B22" s="95" t="s">
        <v>275</v>
      </c>
      <c r="C22" s="95" t="s">
        <v>206</v>
      </c>
      <c r="D22" s="95" t="s">
        <v>282</v>
      </c>
      <c r="E22" s="95">
        <v>10</v>
      </c>
      <c r="F22" s="95" t="s">
        <v>278</v>
      </c>
      <c r="G22" s="95" t="s">
        <v>283</v>
      </c>
      <c r="H22" s="95" t="s">
        <v>219</v>
      </c>
      <c r="I22" s="95">
        <v>10.42</v>
      </c>
      <c r="J22" s="95">
        <v>0</v>
      </c>
      <c r="K22" s="95">
        <v>0</v>
      </c>
      <c r="L22" s="95" t="s">
        <v>284</v>
      </c>
      <c r="M22" s="95"/>
      <c r="N22" s="95"/>
      <c r="O22" s="95">
        <v>2</v>
      </c>
      <c r="P22" s="95"/>
      <c r="Q22" s="95"/>
      <c r="R22" s="95">
        <v>2</v>
      </c>
      <c r="S22" s="95"/>
      <c r="T22" s="95"/>
      <c r="U22" s="95">
        <v>2</v>
      </c>
      <c r="V22" s="95"/>
      <c r="W22" s="95"/>
      <c r="X22" s="95"/>
      <c r="Y22" s="95"/>
      <c r="Z22" s="95" t="s">
        <v>281</v>
      </c>
      <c r="AA22" s="95" t="s">
        <v>234</v>
      </c>
      <c r="AB22" s="95">
        <v>4.12</v>
      </c>
      <c r="AC22" s="95">
        <v>1</v>
      </c>
    </row>
    <row r="23" spans="1:29" s="96" customFormat="1" ht="45" x14ac:dyDescent="0.25">
      <c r="A23" s="95">
        <v>13</v>
      </c>
      <c r="B23" s="95" t="s">
        <v>275</v>
      </c>
      <c r="C23" s="95" t="s">
        <v>276</v>
      </c>
      <c r="D23" s="95" t="s">
        <v>285</v>
      </c>
      <c r="E23" s="95">
        <v>10</v>
      </c>
      <c r="F23" s="95" t="s">
        <v>286</v>
      </c>
      <c r="G23" s="95" t="s">
        <v>287</v>
      </c>
      <c r="H23" s="95" t="s">
        <v>219</v>
      </c>
      <c r="I23" s="95">
        <v>0.43</v>
      </c>
      <c r="J23" s="95">
        <v>0</v>
      </c>
      <c r="K23" s="95">
        <v>0</v>
      </c>
      <c r="L23" s="95" t="s">
        <v>280</v>
      </c>
      <c r="M23" s="95"/>
      <c r="N23" s="95"/>
      <c r="O23" s="95">
        <v>14</v>
      </c>
      <c r="P23" s="95"/>
      <c r="Q23" s="95"/>
      <c r="R23" s="95">
        <v>14</v>
      </c>
      <c r="S23" s="95"/>
      <c r="T23" s="95"/>
      <c r="U23" s="95">
        <v>14</v>
      </c>
      <c r="V23" s="95"/>
      <c r="W23" s="95"/>
      <c r="X23" s="95">
        <v>630</v>
      </c>
      <c r="Y23" s="95"/>
      <c r="Z23" s="95" t="s">
        <v>288</v>
      </c>
      <c r="AA23" s="95" t="s">
        <v>289</v>
      </c>
      <c r="AB23" s="95">
        <v>4.12</v>
      </c>
      <c r="AC23" s="95">
        <v>1</v>
      </c>
    </row>
    <row r="24" spans="1:29" s="96" customFormat="1" ht="45" x14ac:dyDescent="0.25">
      <c r="A24" s="95">
        <v>14</v>
      </c>
      <c r="B24" s="95" t="s">
        <v>275</v>
      </c>
      <c r="C24" s="95" t="s">
        <v>215</v>
      </c>
      <c r="D24" s="95" t="s">
        <v>290</v>
      </c>
      <c r="E24" s="95">
        <v>10</v>
      </c>
      <c r="F24" s="95" t="s">
        <v>291</v>
      </c>
      <c r="G24" s="95" t="s">
        <v>292</v>
      </c>
      <c r="H24" s="95" t="s">
        <v>219</v>
      </c>
      <c r="I24" s="95">
        <v>1.17</v>
      </c>
      <c r="J24" s="95">
        <v>0</v>
      </c>
      <c r="K24" s="95">
        <v>0</v>
      </c>
      <c r="L24" s="95" t="s">
        <v>220</v>
      </c>
      <c r="M24" s="95"/>
      <c r="N24" s="95"/>
      <c r="O24" s="95">
        <v>20</v>
      </c>
      <c r="P24" s="95"/>
      <c r="Q24" s="95"/>
      <c r="R24" s="95">
        <v>20</v>
      </c>
      <c r="S24" s="95"/>
      <c r="T24" s="95"/>
      <c r="U24" s="95">
        <v>20</v>
      </c>
      <c r="V24" s="95"/>
      <c r="W24" s="95"/>
      <c r="X24" s="95">
        <v>830</v>
      </c>
      <c r="Y24" s="95"/>
      <c r="Z24" s="95" t="s">
        <v>293</v>
      </c>
      <c r="AA24" s="95" t="s">
        <v>289</v>
      </c>
      <c r="AB24" s="95">
        <v>4.12</v>
      </c>
      <c r="AC24" s="95">
        <v>1</v>
      </c>
    </row>
    <row r="25" spans="1:29" s="96" customFormat="1" ht="45" x14ac:dyDescent="0.25">
      <c r="A25" s="95">
        <v>15</v>
      </c>
      <c r="B25" s="95" t="s">
        <v>275</v>
      </c>
      <c r="C25" s="95" t="s">
        <v>215</v>
      </c>
      <c r="D25" s="95" t="s">
        <v>294</v>
      </c>
      <c r="E25" s="95">
        <v>10</v>
      </c>
      <c r="F25" s="95" t="s">
        <v>286</v>
      </c>
      <c r="G25" s="95" t="s">
        <v>295</v>
      </c>
      <c r="H25" s="95" t="s">
        <v>219</v>
      </c>
      <c r="I25" s="95">
        <v>8.65</v>
      </c>
      <c r="J25" s="95">
        <v>0</v>
      </c>
      <c r="K25" s="95">
        <v>0</v>
      </c>
      <c r="L25" s="95" t="s">
        <v>220</v>
      </c>
      <c r="M25" s="95"/>
      <c r="N25" s="95"/>
      <c r="O25" s="95">
        <v>2</v>
      </c>
      <c r="P25" s="95"/>
      <c r="Q25" s="95"/>
      <c r="R25" s="95">
        <v>2</v>
      </c>
      <c r="S25" s="95"/>
      <c r="T25" s="95"/>
      <c r="U25" s="95"/>
      <c r="V25" s="95">
        <v>2</v>
      </c>
      <c r="W25" s="95"/>
      <c r="X25" s="95"/>
      <c r="Y25" s="95"/>
      <c r="Z25" s="95" t="s">
        <v>288</v>
      </c>
      <c r="AA25" s="95" t="s">
        <v>289</v>
      </c>
      <c r="AB25" s="95">
        <v>4.12</v>
      </c>
      <c r="AC25" s="95">
        <v>1</v>
      </c>
    </row>
    <row r="26" spans="1:29" s="96" customFormat="1" ht="45" x14ac:dyDescent="0.25">
      <c r="A26" s="95">
        <v>16</v>
      </c>
      <c r="B26" s="95" t="s">
        <v>275</v>
      </c>
      <c r="C26" s="95" t="s">
        <v>215</v>
      </c>
      <c r="D26" s="95" t="s">
        <v>296</v>
      </c>
      <c r="E26" s="95">
        <v>10</v>
      </c>
      <c r="F26" s="95" t="s">
        <v>297</v>
      </c>
      <c r="G26" s="95" t="s">
        <v>298</v>
      </c>
      <c r="H26" s="95" t="s">
        <v>210</v>
      </c>
      <c r="I26" s="95">
        <v>0.47</v>
      </c>
      <c r="J26" s="95">
        <v>0</v>
      </c>
      <c r="K26" s="95">
        <v>0</v>
      </c>
      <c r="L26" s="95" t="s">
        <v>220</v>
      </c>
      <c r="M26" s="95"/>
      <c r="N26" s="95"/>
      <c r="O26" s="95">
        <v>9</v>
      </c>
      <c r="P26" s="95"/>
      <c r="Q26" s="95"/>
      <c r="R26" s="95">
        <v>9</v>
      </c>
      <c r="S26" s="95"/>
      <c r="T26" s="95"/>
      <c r="U26" s="95">
        <v>9</v>
      </c>
      <c r="V26" s="95"/>
      <c r="W26" s="95"/>
      <c r="X26" s="95">
        <v>145</v>
      </c>
      <c r="Y26" s="95"/>
      <c r="Z26" s="95" t="s">
        <v>299</v>
      </c>
      <c r="AA26" s="95" t="s">
        <v>274</v>
      </c>
      <c r="AB26" s="95">
        <v>4.12</v>
      </c>
      <c r="AC26" s="95">
        <v>0</v>
      </c>
    </row>
    <row r="27" spans="1:29" s="96" customFormat="1" ht="45" x14ac:dyDescent="0.25">
      <c r="A27" s="95">
        <v>17</v>
      </c>
      <c r="B27" s="95" t="s">
        <v>275</v>
      </c>
      <c r="C27" s="95" t="s">
        <v>215</v>
      </c>
      <c r="D27" s="95" t="s">
        <v>300</v>
      </c>
      <c r="E27" s="95">
        <v>10</v>
      </c>
      <c r="F27" s="95" t="s">
        <v>297</v>
      </c>
      <c r="G27" s="95" t="s">
        <v>301</v>
      </c>
      <c r="H27" s="95" t="s">
        <v>210</v>
      </c>
      <c r="I27" s="95">
        <v>7.1</v>
      </c>
      <c r="J27" s="95">
        <v>0</v>
      </c>
      <c r="K27" s="95">
        <v>0</v>
      </c>
      <c r="L27" s="95" t="s">
        <v>220</v>
      </c>
      <c r="M27" s="95"/>
      <c r="N27" s="95"/>
      <c r="O27" s="95">
        <v>16</v>
      </c>
      <c r="P27" s="95"/>
      <c r="Q27" s="95"/>
      <c r="R27" s="95">
        <v>16</v>
      </c>
      <c r="S27" s="95"/>
      <c r="T27" s="95"/>
      <c r="U27" s="95">
        <v>16</v>
      </c>
      <c r="V27" s="95"/>
      <c r="W27" s="95"/>
      <c r="X27" s="95">
        <v>523</v>
      </c>
      <c r="Y27" s="95"/>
      <c r="Z27" s="95" t="s">
        <v>302</v>
      </c>
      <c r="AA27" s="95" t="s">
        <v>274</v>
      </c>
      <c r="AB27" s="95">
        <v>4.12</v>
      </c>
      <c r="AC27" s="95">
        <v>0</v>
      </c>
    </row>
    <row r="28" spans="1:29" s="96" customFormat="1" ht="45" x14ac:dyDescent="0.25">
      <c r="A28" s="95">
        <v>18</v>
      </c>
      <c r="B28" s="95" t="s">
        <v>275</v>
      </c>
      <c r="C28" s="95" t="s">
        <v>215</v>
      </c>
      <c r="D28" s="95" t="s">
        <v>303</v>
      </c>
      <c r="E28" s="95">
        <v>10</v>
      </c>
      <c r="F28" s="95" t="s">
        <v>297</v>
      </c>
      <c r="G28" s="95" t="s">
        <v>304</v>
      </c>
      <c r="H28" s="95" t="s">
        <v>210</v>
      </c>
      <c r="I28" s="95">
        <v>2.2000000000000002</v>
      </c>
      <c r="J28" s="95">
        <v>0</v>
      </c>
      <c r="K28" s="95">
        <v>0</v>
      </c>
      <c r="L28" s="95" t="s">
        <v>220</v>
      </c>
      <c r="M28" s="95"/>
      <c r="N28" s="95"/>
      <c r="O28" s="95">
        <v>5</v>
      </c>
      <c r="P28" s="95"/>
      <c r="Q28" s="95"/>
      <c r="R28" s="95">
        <v>5</v>
      </c>
      <c r="S28" s="95"/>
      <c r="T28" s="95"/>
      <c r="U28" s="95">
        <v>5</v>
      </c>
      <c r="V28" s="95"/>
      <c r="W28" s="95"/>
      <c r="X28" s="95">
        <v>205</v>
      </c>
      <c r="Y28" s="95"/>
      <c r="Z28" s="95" t="s">
        <v>299</v>
      </c>
      <c r="AA28" s="95" t="s">
        <v>274</v>
      </c>
      <c r="AB28" s="95">
        <v>4.12</v>
      </c>
      <c r="AC28" s="95">
        <v>0</v>
      </c>
    </row>
    <row r="29" spans="1:29" s="96" customFormat="1" ht="45" x14ac:dyDescent="0.25">
      <c r="A29" s="95">
        <v>19</v>
      </c>
      <c r="B29" s="95" t="s">
        <v>275</v>
      </c>
      <c r="C29" s="95" t="s">
        <v>215</v>
      </c>
      <c r="D29" s="95" t="s">
        <v>305</v>
      </c>
      <c r="E29" s="95">
        <v>10</v>
      </c>
      <c r="F29" s="95" t="s">
        <v>297</v>
      </c>
      <c r="G29" s="95" t="s">
        <v>306</v>
      </c>
      <c r="H29" s="95" t="s">
        <v>210</v>
      </c>
      <c r="I29" s="95">
        <v>1.82</v>
      </c>
      <c r="J29" s="95">
        <v>0</v>
      </c>
      <c r="K29" s="95">
        <v>0</v>
      </c>
      <c r="L29" s="95" t="s">
        <v>220</v>
      </c>
      <c r="M29" s="95"/>
      <c r="N29" s="95"/>
      <c r="O29" s="95">
        <v>10</v>
      </c>
      <c r="P29" s="95"/>
      <c r="Q29" s="95"/>
      <c r="R29" s="95">
        <v>10</v>
      </c>
      <c r="S29" s="95"/>
      <c r="T29" s="95"/>
      <c r="U29" s="95">
        <v>10</v>
      </c>
      <c r="V29" s="95"/>
      <c r="W29" s="95"/>
      <c r="X29" s="95">
        <v>235</v>
      </c>
      <c r="Y29" s="95"/>
      <c r="Z29" s="95" t="s">
        <v>299</v>
      </c>
      <c r="AA29" s="95" t="s">
        <v>274</v>
      </c>
      <c r="AB29" s="95">
        <v>4.12</v>
      </c>
      <c r="AC29" s="95">
        <v>0</v>
      </c>
    </row>
    <row r="30" spans="1:29" s="96" customFormat="1" ht="105" x14ac:dyDescent="0.25">
      <c r="A30" s="95">
        <v>20</v>
      </c>
      <c r="B30" s="95" t="s">
        <v>253</v>
      </c>
      <c r="C30" s="95" t="s">
        <v>215</v>
      </c>
      <c r="D30" s="95" t="s">
        <v>307</v>
      </c>
      <c r="E30" s="95">
        <v>6</v>
      </c>
      <c r="F30" s="95" t="s">
        <v>308</v>
      </c>
      <c r="G30" s="95" t="s">
        <v>309</v>
      </c>
      <c r="H30" s="95" t="s">
        <v>210</v>
      </c>
      <c r="I30" s="95">
        <v>0.62</v>
      </c>
      <c r="J30" s="95">
        <v>0</v>
      </c>
      <c r="K30" s="95">
        <v>0</v>
      </c>
      <c r="L30" s="95" t="s">
        <v>310</v>
      </c>
      <c r="M30" s="95"/>
      <c r="N30" s="95"/>
      <c r="O30" s="95">
        <v>27</v>
      </c>
      <c r="P30" s="95"/>
      <c r="Q30" s="95"/>
      <c r="R30" s="95">
        <v>27</v>
      </c>
      <c r="S30" s="95"/>
      <c r="T30" s="95"/>
      <c r="U30" s="95">
        <v>1</v>
      </c>
      <c r="V30" s="95">
        <v>26</v>
      </c>
      <c r="W30" s="95"/>
      <c r="X30" s="95"/>
      <c r="Y30" s="95"/>
      <c r="Z30" s="95" t="s">
        <v>311</v>
      </c>
      <c r="AA30" s="95" t="s">
        <v>274</v>
      </c>
      <c r="AB30" s="95">
        <v>4.13</v>
      </c>
      <c r="AC30" s="95">
        <v>0</v>
      </c>
    </row>
    <row r="31" spans="1:29" s="96" customFormat="1" ht="135" x14ac:dyDescent="0.25">
      <c r="A31" s="95">
        <v>21</v>
      </c>
      <c r="B31" s="95" t="s">
        <v>205</v>
      </c>
      <c r="C31" s="95" t="s">
        <v>215</v>
      </c>
      <c r="D31" s="95" t="s">
        <v>312</v>
      </c>
      <c r="E31" s="95">
        <v>10</v>
      </c>
      <c r="F31" s="95" t="s">
        <v>313</v>
      </c>
      <c r="G31" s="95" t="s">
        <v>314</v>
      </c>
      <c r="H31" s="95" t="s">
        <v>210</v>
      </c>
      <c r="I31" s="95">
        <v>3.38</v>
      </c>
      <c r="J31" s="95">
        <v>0</v>
      </c>
      <c r="K31" s="95">
        <v>0</v>
      </c>
      <c r="L31" s="95" t="s">
        <v>315</v>
      </c>
      <c r="M31" s="95"/>
      <c r="N31" s="95"/>
      <c r="O31" s="95">
        <v>354</v>
      </c>
      <c r="P31" s="95"/>
      <c r="Q31" s="95">
        <v>7</v>
      </c>
      <c r="R31" s="95">
        <v>347</v>
      </c>
      <c r="S31" s="95"/>
      <c r="T31" s="95"/>
      <c r="U31" s="95">
        <v>7</v>
      </c>
      <c r="V31" s="95">
        <v>347</v>
      </c>
      <c r="W31" s="95"/>
      <c r="X31" s="95"/>
      <c r="Y31" s="95"/>
      <c r="Z31" s="95" t="s">
        <v>316</v>
      </c>
      <c r="AA31" s="95" t="s">
        <v>317</v>
      </c>
      <c r="AB31" s="95">
        <v>4.17</v>
      </c>
      <c r="AC31" s="95">
        <v>0</v>
      </c>
    </row>
    <row r="32" spans="1:29" s="96" customFormat="1" ht="150" x14ac:dyDescent="0.25">
      <c r="A32" s="95">
        <v>22</v>
      </c>
      <c r="B32" s="95" t="s">
        <v>318</v>
      </c>
      <c r="C32" s="95" t="s">
        <v>215</v>
      </c>
      <c r="D32" s="95" t="s">
        <v>319</v>
      </c>
      <c r="E32" s="95">
        <v>20</v>
      </c>
      <c r="F32" s="95" t="s">
        <v>320</v>
      </c>
      <c r="G32" s="95" t="s">
        <v>321</v>
      </c>
      <c r="H32" s="95" t="s">
        <v>219</v>
      </c>
      <c r="I32" s="95">
        <v>5.83</v>
      </c>
      <c r="J32" s="95">
        <v>0</v>
      </c>
      <c r="K32" s="95">
        <v>0</v>
      </c>
      <c r="L32" s="95" t="s">
        <v>322</v>
      </c>
      <c r="M32" s="95"/>
      <c r="N32" s="95"/>
      <c r="O32" s="95">
        <v>55</v>
      </c>
      <c r="P32" s="95"/>
      <c r="Q32" s="95"/>
      <c r="R32" s="95">
        <v>55</v>
      </c>
      <c r="S32" s="95"/>
      <c r="T32" s="95"/>
      <c r="U32" s="95"/>
      <c r="V32" s="95">
        <v>55</v>
      </c>
      <c r="W32" s="95"/>
      <c r="X32" s="95">
        <v>145</v>
      </c>
      <c r="Y32" s="95"/>
      <c r="Z32" s="95" t="s">
        <v>323</v>
      </c>
      <c r="AA32" s="95" t="s">
        <v>234</v>
      </c>
      <c r="AB32" s="95">
        <v>4.12</v>
      </c>
      <c r="AC32" s="95">
        <v>1</v>
      </c>
    </row>
    <row r="33" spans="1:29" s="96" customFormat="1" ht="45" x14ac:dyDescent="0.25">
      <c r="A33" s="95">
        <v>23</v>
      </c>
      <c r="B33" s="95" t="s">
        <v>324</v>
      </c>
      <c r="C33" s="95" t="s">
        <v>215</v>
      </c>
      <c r="D33" s="95" t="s">
        <v>325</v>
      </c>
      <c r="E33" s="95">
        <v>10</v>
      </c>
      <c r="F33" s="95" t="s">
        <v>326</v>
      </c>
      <c r="G33" s="95" t="s">
        <v>327</v>
      </c>
      <c r="H33" s="95" t="s">
        <v>219</v>
      </c>
      <c r="I33" s="95">
        <v>1.92</v>
      </c>
      <c r="J33" s="95">
        <v>0</v>
      </c>
      <c r="K33" s="95">
        <v>0</v>
      </c>
      <c r="L33" s="95" t="s">
        <v>220</v>
      </c>
      <c r="M33" s="95"/>
      <c r="N33" s="95"/>
      <c r="O33" s="95">
        <v>6</v>
      </c>
      <c r="P33" s="95"/>
      <c r="Q33" s="95"/>
      <c r="R33" s="95">
        <v>6</v>
      </c>
      <c r="S33" s="95"/>
      <c r="T33" s="95"/>
      <c r="U33" s="95">
        <v>3</v>
      </c>
      <c r="V33" s="95">
        <v>3</v>
      </c>
      <c r="W33" s="95"/>
      <c r="X33" s="95">
        <v>160</v>
      </c>
      <c r="Y33" s="95"/>
      <c r="Z33" s="95" t="s">
        <v>328</v>
      </c>
      <c r="AA33" s="95" t="s">
        <v>329</v>
      </c>
      <c r="AB33" s="95">
        <v>4.16</v>
      </c>
      <c r="AC33" s="95">
        <v>1</v>
      </c>
    </row>
    <row r="34" spans="1:29" s="96" customFormat="1" ht="45" x14ac:dyDescent="0.25">
      <c r="A34" s="95">
        <v>24</v>
      </c>
      <c r="B34" s="95" t="s">
        <v>205</v>
      </c>
      <c r="C34" s="95" t="s">
        <v>215</v>
      </c>
      <c r="D34" s="95" t="s">
        <v>330</v>
      </c>
      <c r="E34" s="95">
        <v>10</v>
      </c>
      <c r="F34" s="95" t="s">
        <v>331</v>
      </c>
      <c r="G34" s="95" t="s">
        <v>332</v>
      </c>
      <c r="H34" s="95" t="s">
        <v>219</v>
      </c>
      <c r="I34" s="95">
        <v>2.4</v>
      </c>
      <c r="J34" s="95">
        <v>0</v>
      </c>
      <c r="K34" s="95">
        <v>0</v>
      </c>
      <c r="L34" s="95" t="s">
        <v>333</v>
      </c>
      <c r="M34" s="95"/>
      <c r="N34" s="95"/>
      <c r="O34" s="95">
        <v>23</v>
      </c>
      <c r="P34" s="95"/>
      <c r="Q34" s="95"/>
      <c r="R34" s="95">
        <v>23</v>
      </c>
      <c r="S34" s="95"/>
      <c r="T34" s="95"/>
      <c r="U34" s="95">
        <v>4</v>
      </c>
      <c r="V34" s="95">
        <v>19</v>
      </c>
      <c r="W34" s="95"/>
      <c r="X34" s="95"/>
      <c r="Y34" s="95"/>
      <c r="Z34" s="95" t="s">
        <v>334</v>
      </c>
      <c r="AA34" s="95" t="s">
        <v>222</v>
      </c>
      <c r="AB34" s="95">
        <v>4.1100000000000003</v>
      </c>
      <c r="AC34" s="95">
        <v>1</v>
      </c>
    </row>
    <row r="35" spans="1:29" s="96" customFormat="1" ht="45" x14ac:dyDescent="0.25">
      <c r="A35" s="95">
        <v>25</v>
      </c>
      <c r="B35" s="95" t="s">
        <v>205</v>
      </c>
      <c r="C35" s="95" t="s">
        <v>206</v>
      </c>
      <c r="D35" s="95" t="s">
        <v>335</v>
      </c>
      <c r="E35" s="95">
        <v>10</v>
      </c>
      <c r="F35" s="95" t="s">
        <v>336</v>
      </c>
      <c r="G35" s="95" t="s">
        <v>337</v>
      </c>
      <c r="H35" s="95" t="s">
        <v>219</v>
      </c>
      <c r="I35" s="95">
        <v>0.32</v>
      </c>
      <c r="J35" s="95">
        <v>0</v>
      </c>
      <c r="K35" s="95">
        <v>0</v>
      </c>
      <c r="L35" s="95" t="s">
        <v>338</v>
      </c>
      <c r="M35" s="95"/>
      <c r="N35" s="95"/>
      <c r="O35" s="95">
        <v>120</v>
      </c>
      <c r="P35" s="95"/>
      <c r="Q35" s="95"/>
      <c r="R35" s="95">
        <v>120</v>
      </c>
      <c r="S35" s="95"/>
      <c r="T35" s="95"/>
      <c r="U35" s="95">
        <v>3</v>
      </c>
      <c r="V35" s="95">
        <v>117</v>
      </c>
      <c r="W35" s="95"/>
      <c r="X35" s="95"/>
      <c r="Y35" s="95"/>
      <c r="Z35" s="95" t="s">
        <v>339</v>
      </c>
      <c r="AA35" s="95" t="s">
        <v>340</v>
      </c>
      <c r="AB35" s="95">
        <v>4.0999999999999996</v>
      </c>
      <c r="AC35" s="95">
        <v>1</v>
      </c>
    </row>
    <row r="36" spans="1:29" s="96" customFormat="1" ht="165" x14ac:dyDescent="0.25">
      <c r="A36" s="95">
        <v>26</v>
      </c>
      <c r="B36" s="95" t="s">
        <v>205</v>
      </c>
      <c r="C36" s="95" t="s">
        <v>3</v>
      </c>
      <c r="D36" s="95" t="s">
        <v>341</v>
      </c>
      <c r="E36" s="95">
        <v>10</v>
      </c>
      <c r="F36" s="95" t="s">
        <v>342</v>
      </c>
      <c r="G36" s="95" t="s">
        <v>343</v>
      </c>
      <c r="H36" s="95" t="s">
        <v>210</v>
      </c>
      <c r="I36" s="95">
        <v>1.88</v>
      </c>
      <c r="J36" s="95">
        <v>0</v>
      </c>
      <c r="K36" s="95">
        <v>0</v>
      </c>
      <c r="L36" s="95" t="s">
        <v>344</v>
      </c>
      <c r="M36" s="95" t="s">
        <v>345</v>
      </c>
      <c r="N36" s="95" t="s">
        <v>346</v>
      </c>
      <c r="O36" s="95">
        <v>103</v>
      </c>
      <c r="P36" s="95">
        <v>1</v>
      </c>
      <c r="Q36" s="95">
        <v>15</v>
      </c>
      <c r="R36" s="95">
        <v>87</v>
      </c>
      <c r="S36" s="95"/>
      <c r="T36" s="95"/>
      <c r="U36" s="95"/>
      <c r="V36" s="95">
        <v>103</v>
      </c>
      <c r="W36" s="95"/>
      <c r="X36" s="95"/>
      <c r="Y36" s="95"/>
      <c r="Z36" s="95" t="s">
        <v>347</v>
      </c>
      <c r="AA36" s="95" t="s">
        <v>317</v>
      </c>
      <c r="AB36" s="95">
        <v>4.17</v>
      </c>
      <c r="AC36" s="95">
        <v>0</v>
      </c>
    </row>
    <row r="37" spans="1:29" s="96" customFormat="1" ht="45" x14ac:dyDescent="0.25">
      <c r="A37" s="95">
        <v>27</v>
      </c>
      <c r="B37" s="95" t="s">
        <v>348</v>
      </c>
      <c r="C37" s="95" t="s">
        <v>215</v>
      </c>
      <c r="D37" s="95" t="s">
        <v>349</v>
      </c>
      <c r="E37" s="95">
        <v>6</v>
      </c>
      <c r="F37" s="95" t="s">
        <v>350</v>
      </c>
      <c r="G37" s="95" t="s">
        <v>351</v>
      </c>
      <c r="H37" s="95" t="s">
        <v>210</v>
      </c>
      <c r="I37" s="95">
        <v>1.28</v>
      </c>
      <c r="J37" s="95">
        <v>0</v>
      </c>
      <c r="K37" s="95">
        <v>0</v>
      </c>
      <c r="L37" s="95" t="s">
        <v>352</v>
      </c>
      <c r="M37" s="95"/>
      <c r="N37" s="95"/>
      <c r="O37" s="95">
        <v>54</v>
      </c>
      <c r="P37" s="95"/>
      <c r="Q37" s="95"/>
      <c r="R37" s="95">
        <v>54</v>
      </c>
      <c r="S37" s="95"/>
      <c r="T37" s="95"/>
      <c r="U37" s="95"/>
      <c r="V37" s="95">
        <v>54</v>
      </c>
      <c r="W37" s="95"/>
      <c r="X37" s="95">
        <v>230</v>
      </c>
      <c r="Y37" s="95"/>
      <c r="Z37" s="95" t="s">
        <v>353</v>
      </c>
      <c r="AA37" s="95" t="s">
        <v>354</v>
      </c>
      <c r="AB37" s="95">
        <v>4.21</v>
      </c>
      <c r="AC37" s="95">
        <v>0</v>
      </c>
    </row>
    <row r="38" spans="1:29" s="96" customFormat="1" ht="105" x14ac:dyDescent="0.25">
      <c r="A38" s="95">
        <v>28</v>
      </c>
      <c r="B38" s="95" t="s">
        <v>318</v>
      </c>
      <c r="C38" s="95" t="s">
        <v>215</v>
      </c>
      <c r="D38" s="95" t="s">
        <v>355</v>
      </c>
      <c r="E38" s="95">
        <v>6</v>
      </c>
      <c r="F38" s="95" t="s">
        <v>356</v>
      </c>
      <c r="G38" s="95" t="s">
        <v>357</v>
      </c>
      <c r="H38" s="95" t="s">
        <v>219</v>
      </c>
      <c r="I38" s="95">
        <v>0.17</v>
      </c>
      <c r="J38" s="95">
        <v>0</v>
      </c>
      <c r="K38" s="95">
        <v>0</v>
      </c>
      <c r="L38" s="95" t="s">
        <v>358</v>
      </c>
      <c r="M38" s="95"/>
      <c r="N38" s="95" t="s">
        <v>359</v>
      </c>
      <c r="O38" s="95">
        <v>59</v>
      </c>
      <c r="P38" s="95"/>
      <c r="Q38" s="95">
        <v>1</v>
      </c>
      <c r="R38" s="95">
        <v>58</v>
      </c>
      <c r="S38" s="95"/>
      <c r="T38" s="95"/>
      <c r="U38" s="95">
        <v>1</v>
      </c>
      <c r="V38" s="95">
        <v>58</v>
      </c>
      <c r="W38" s="95"/>
      <c r="X38" s="95">
        <v>138</v>
      </c>
      <c r="Y38" s="95"/>
      <c r="Z38" s="95" t="s">
        <v>360</v>
      </c>
      <c r="AA38" s="95" t="s">
        <v>234</v>
      </c>
      <c r="AB38" s="95">
        <v>4.12</v>
      </c>
      <c r="AC38" s="95">
        <v>1</v>
      </c>
    </row>
    <row r="39" spans="1:29" s="96" customFormat="1" ht="90" x14ac:dyDescent="0.25">
      <c r="A39" s="95">
        <v>29</v>
      </c>
      <c r="B39" s="95" t="s">
        <v>318</v>
      </c>
      <c r="C39" s="95" t="s">
        <v>215</v>
      </c>
      <c r="D39" s="95" t="s">
        <v>361</v>
      </c>
      <c r="E39" s="95">
        <v>6</v>
      </c>
      <c r="F39" s="95" t="s">
        <v>362</v>
      </c>
      <c r="G39" s="95" t="s">
        <v>363</v>
      </c>
      <c r="H39" s="95" t="s">
        <v>219</v>
      </c>
      <c r="I39" s="95">
        <v>10.220000000000001</v>
      </c>
      <c r="J39" s="95">
        <v>0</v>
      </c>
      <c r="K39" s="95">
        <v>0</v>
      </c>
      <c r="L39" s="95" t="s">
        <v>364</v>
      </c>
      <c r="M39" s="95"/>
      <c r="N39" s="95" t="s">
        <v>365</v>
      </c>
      <c r="O39" s="95">
        <v>48</v>
      </c>
      <c r="P39" s="95"/>
      <c r="Q39" s="95">
        <v>2</v>
      </c>
      <c r="R39" s="95">
        <v>46</v>
      </c>
      <c r="S39" s="95"/>
      <c r="T39" s="95"/>
      <c r="U39" s="95"/>
      <c r="V39" s="95">
        <v>48</v>
      </c>
      <c r="W39" s="95"/>
      <c r="X39" s="95">
        <v>4934</v>
      </c>
      <c r="Y39" s="95"/>
      <c r="Z39" s="95" t="s">
        <v>366</v>
      </c>
      <c r="AA39" s="95" t="s">
        <v>234</v>
      </c>
      <c r="AB39" s="95">
        <v>4.12</v>
      </c>
      <c r="AC39" s="95">
        <v>1</v>
      </c>
    </row>
    <row r="40" spans="1:29" s="96" customFormat="1" ht="60" x14ac:dyDescent="0.25">
      <c r="A40" s="95">
        <v>30</v>
      </c>
      <c r="B40" s="95" t="s">
        <v>318</v>
      </c>
      <c r="C40" s="95" t="s">
        <v>215</v>
      </c>
      <c r="D40" s="95" t="s">
        <v>367</v>
      </c>
      <c r="E40" s="95">
        <v>6</v>
      </c>
      <c r="F40" s="95" t="s">
        <v>368</v>
      </c>
      <c r="G40" s="95" t="s">
        <v>369</v>
      </c>
      <c r="H40" s="95" t="s">
        <v>219</v>
      </c>
      <c r="I40" s="95">
        <v>6.08</v>
      </c>
      <c r="J40" s="95">
        <v>0</v>
      </c>
      <c r="K40" s="95">
        <v>0</v>
      </c>
      <c r="L40" s="95" t="s">
        <v>370</v>
      </c>
      <c r="M40" s="95"/>
      <c r="N40" s="95"/>
      <c r="O40" s="95">
        <v>22</v>
      </c>
      <c r="P40" s="95"/>
      <c r="Q40" s="95"/>
      <c r="R40" s="95">
        <v>22</v>
      </c>
      <c r="S40" s="95"/>
      <c r="T40" s="95"/>
      <c r="U40" s="95"/>
      <c r="V40" s="95">
        <v>22</v>
      </c>
      <c r="W40" s="95"/>
      <c r="X40" s="95">
        <v>500</v>
      </c>
      <c r="Y40" s="95"/>
      <c r="Z40" s="95" t="s">
        <v>371</v>
      </c>
      <c r="AA40" s="95" t="s">
        <v>234</v>
      </c>
      <c r="AB40" s="95">
        <v>4.12</v>
      </c>
      <c r="AC40" s="95">
        <v>1</v>
      </c>
    </row>
    <row r="41" spans="1:29" s="96" customFormat="1" ht="60" x14ac:dyDescent="0.25">
      <c r="A41" s="95">
        <v>31</v>
      </c>
      <c r="B41" s="95" t="s">
        <v>318</v>
      </c>
      <c r="C41" s="95" t="s">
        <v>215</v>
      </c>
      <c r="D41" s="95" t="s">
        <v>367</v>
      </c>
      <c r="E41" s="95">
        <v>6</v>
      </c>
      <c r="F41" s="95" t="s">
        <v>372</v>
      </c>
      <c r="G41" s="95" t="s">
        <v>373</v>
      </c>
      <c r="H41" s="95" t="s">
        <v>219</v>
      </c>
      <c r="I41" s="95">
        <v>3.33</v>
      </c>
      <c r="J41" s="95">
        <v>0</v>
      </c>
      <c r="K41" s="95">
        <v>0</v>
      </c>
      <c r="L41" s="95" t="s">
        <v>370</v>
      </c>
      <c r="M41" s="95"/>
      <c r="N41" s="95"/>
      <c r="O41" s="95">
        <v>28</v>
      </c>
      <c r="P41" s="95"/>
      <c r="Q41" s="95"/>
      <c r="R41" s="95">
        <v>28</v>
      </c>
      <c r="S41" s="95"/>
      <c r="T41" s="95"/>
      <c r="U41" s="95"/>
      <c r="V41" s="95">
        <v>28</v>
      </c>
      <c r="W41" s="95"/>
      <c r="X41" s="95">
        <v>250</v>
      </c>
      <c r="Y41" s="95"/>
      <c r="Z41" s="95" t="s">
        <v>374</v>
      </c>
      <c r="AA41" s="95" t="s">
        <v>234</v>
      </c>
      <c r="AB41" s="95">
        <v>4.12</v>
      </c>
      <c r="AC41" s="95">
        <v>1</v>
      </c>
    </row>
    <row r="42" spans="1:29" s="96" customFormat="1" ht="60" x14ac:dyDescent="0.25">
      <c r="A42" s="95">
        <v>32</v>
      </c>
      <c r="B42" s="95" t="s">
        <v>318</v>
      </c>
      <c r="C42" s="95" t="s">
        <v>215</v>
      </c>
      <c r="D42" s="95" t="s">
        <v>1</v>
      </c>
      <c r="E42" s="95">
        <v>110</v>
      </c>
      <c r="F42" s="95" t="s">
        <v>375</v>
      </c>
      <c r="G42" s="95" t="s">
        <v>375</v>
      </c>
      <c r="H42" s="95" t="s">
        <v>219</v>
      </c>
      <c r="I42" s="95">
        <v>0</v>
      </c>
      <c r="J42" s="95">
        <v>1</v>
      </c>
      <c r="K42" s="95">
        <v>0</v>
      </c>
      <c r="L42" s="95" t="s">
        <v>376</v>
      </c>
      <c r="M42" s="95"/>
      <c r="N42" s="95"/>
      <c r="O42" s="95">
        <v>0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 t="s">
        <v>377</v>
      </c>
      <c r="AA42" s="95" t="s">
        <v>234</v>
      </c>
      <c r="AB42" s="95">
        <v>4.21</v>
      </c>
      <c r="AC42" s="95">
        <v>1</v>
      </c>
    </row>
    <row r="43" spans="1:29" s="96" customFormat="1" ht="45" x14ac:dyDescent="0.25">
      <c r="A43" s="95">
        <v>33</v>
      </c>
      <c r="B43" s="95" t="s">
        <v>324</v>
      </c>
      <c r="C43" s="95" t="s">
        <v>215</v>
      </c>
      <c r="D43" s="95" t="s">
        <v>378</v>
      </c>
      <c r="E43" s="95">
        <v>10</v>
      </c>
      <c r="F43" s="95" t="s">
        <v>379</v>
      </c>
      <c r="G43" s="95" t="s">
        <v>380</v>
      </c>
      <c r="H43" s="95" t="s">
        <v>219</v>
      </c>
      <c r="I43" s="95">
        <v>2.73</v>
      </c>
      <c r="J43" s="95">
        <v>0</v>
      </c>
      <c r="K43" s="95">
        <v>0</v>
      </c>
      <c r="L43" s="95" t="s">
        <v>220</v>
      </c>
      <c r="M43" s="95"/>
      <c r="N43" s="95"/>
      <c r="O43" s="95">
        <v>6</v>
      </c>
      <c r="P43" s="95"/>
      <c r="Q43" s="95"/>
      <c r="R43" s="95">
        <v>6</v>
      </c>
      <c r="S43" s="95"/>
      <c r="T43" s="95"/>
      <c r="U43" s="95">
        <v>6</v>
      </c>
      <c r="V43" s="95"/>
      <c r="W43" s="95"/>
      <c r="X43" s="95">
        <v>127</v>
      </c>
      <c r="Y43" s="95"/>
      <c r="Z43" s="95" t="s">
        <v>381</v>
      </c>
      <c r="AA43" s="95" t="s">
        <v>234</v>
      </c>
      <c r="AB43" s="95">
        <v>4.12</v>
      </c>
      <c r="AC43" s="95">
        <v>1</v>
      </c>
    </row>
    <row r="44" spans="1:29" s="96" customFormat="1" ht="75" x14ac:dyDescent="0.25">
      <c r="A44" s="95">
        <v>34</v>
      </c>
      <c r="B44" s="95" t="s">
        <v>253</v>
      </c>
      <c r="C44" s="95" t="s">
        <v>215</v>
      </c>
      <c r="D44" s="95" t="s">
        <v>382</v>
      </c>
      <c r="E44" s="95">
        <v>6</v>
      </c>
      <c r="F44" s="95" t="s">
        <v>383</v>
      </c>
      <c r="G44" s="95" t="s">
        <v>384</v>
      </c>
      <c r="H44" s="95" t="s">
        <v>219</v>
      </c>
      <c r="I44" s="95">
        <v>1.92</v>
      </c>
      <c r="J44" s="95">
        <v>0</v>
      </c>
      <c r="K44" s="95">
        <v>0</v>
      </c>
      <c r="L44" s="95" t="s">
        <v>385</v>
      </c>
      <c r="M44" s="95"/>
      <c r="N44" s="95" t="s">
        <v>386</v>
      </c>
      <c r="O44" s="95">
        <v>21</v>
      </c>
      <c r="P44" s="95"/>
      <c r="Q44" s="95">
        <v>2</v>
      </c>
      <c r="R44" s="95">
        <v>19</v>
      </c>
      <c r="S44" s="95"/>
      <c r="T44" s="95"/>
      <c r="U44" s="95"/>
      <c r="V44" s="95">
        <v>21</v>
      </c>
      <c r="W44" s="95"/>
      <c r="X44" s="95"/>
      <c r="Y44" s="95"/>
      <c r="Z44" s="95" t="s">
        <v>387</v>
      </c>
      <c r="AA44" s="95" t="s">
        <v>234</v>
      </c>
      <c r="AB44" s="95">
        <v>4.21</v>
      </c>
      <c r="AC44" s="95">
        <v>1</v>
      </c>
    </row>
    <row r="45" spans="1:29" s="96" customFormat="1" ht="135" x14ac:dyDescent="0.25">
      <c r="A45" s="95">
        <v>35</v>
      </c>
      <c r="B45" s="95" t="s">
        <v>205</v>
      </c>
      <c r="C45" s="95" t="s">
        <v>3</v>
      </c>
      <c r="D45" s="95" t="s">
        <v>388</v>
      </c>
      <c r="E45" s="95">
        <v>10</v>
      </c>
      <c r="F45" s="95" t="s">
        <v>389</v>
      </c>
      <c r="G45" s="95" t="s">
        <v>390</v>
      </c>
      <c r="H45" s="95" t="s">
        <v>210</v>
      </c>
      <c r="I45" s="95">
        <v>2.4700000000000002</v>
      </c>
      <c r="J45" s="95">
        <v>0</v>
      </c>
      <c r="K45" s="95">
        <v>0</v>
      </c>
      <c r="L45" s="95" t="s">
        <v>391</v>
      </c>
      <c r="M45" s="95"/>
      <c r="N45" s="95" t="s">
        <v>392</v>
      </c>
      <c r="O45" s="95">
        <v>397</v>
      </c>
      <c r="P45" s="95">
        <v>1</v>
      </c>
      <c r="Q45" s="95">
        <v>6</v>
      </c>
      <c r="R45" s="95">
        <v>390</v>
      </c>
      <c r="S45" s="95"/>
      <c r="T45" s="95"/>
      <c r="U45" s="95">
        <v>8</v>
      </c>
      <c r="V45" s="95">
        <v>389</v>
      </c>
      <c r="W45" s="95"/>
      <c r="X45" s="95"/>
      <c r="Y45" s="95"/>
      <c r="Z45" s="95" t="s">
        <v>393</v>
      </c>
      <c r="AA45" s="95" t="s">
        <v>317</v>
      </c>
      <c r="AB45" s="95">
        <v>4.17</v>
      </c>
      <c r="AC45" s="95">
        <v>0</v>
      </c>
    </row>
    <row r="46" spans="1:29" s="96" customFormat="1" ht="120" x14ac:dyDescent="0.25">
      <c r="A46" s="95">
        <v>36</v>
      </c>
      <c r="B46" s="95" t="s">
        <v>205</v>
      </c>
      <c r="C46" s="95" t="s">
        <v>215</v>
      </c>
      <c r="D46" s="95" t="s">
        <v>394</v>
      </c>
      <c r="E46" s="95">
        <v>10</v>
      </c>
      <c r="F46" s="95" t="s">
        <v>395</v>
      </c>
      <c r="G46" s="95" t="s">
        <v>396</v>
      </c>
      <c r="H46" s="95" t="s">
        <v>219</v>
      </c>
      <c r="I46" s="95">
        <v>0.62</v>
      </c>
      <c r="J46" s="95">
        <v>0</v>
      </c>
      <c r="K46" s="95">
        <v>0</v>
      </c>
      <c r="L46" s="95" t="s">
        <v>397</v>
      </c>
      <c r="M46" s="95"/>
      <c r="N46" s="95" t="s">
        <v>398</v>
      </c>
      <c r="O46" s="95">
        <v>90</v>
      </c>
      <c r="P46" s="95"/>
      <c r="Q46" s="95">
        <v>3</v>
      </c>
      <c r="R46" s="95">
        <v>87</v>
      </c>
      <c r="S46" s="95"/>
      <c r="T46" s="95"/>
      <c r="U46" s="95">
        <v>10</v>
      </c>
      <c r="V46" s="95">
        <v>80</v>
      </c>
      <c r="W46" s="95"/>
      <c r="X46" s="95"/>
      <c r="Y46" s="95"/>
      <c r="Z46" s="95" t="s">
        <v>399</v>
      </c>
      <c r="AA46" s="95" t="s">
        <v>340</v>
      </c>
      <c r="AB46" s="95">
        <v>4.1500000000000004</v>
      </c>
      <c r="AC46" s="95">
        <v>1</v>
      </c>
    </row>
    <row r="47" spans="1:29" s="96" customFormat="1" ht="105" x14ac:dyDescent="0.25">
      <c r="A47" s="95">
        <v>37</v>
      </c>
      <c r="B47" s="95" t="s">
        <v>205</v>
      </c>
      <c r="C47" s="95" t="s">
        <v>206</v>
      </c>
      <c r="D47" s="95" t="s">
        <v>400</v>
      </c>
      <c r="E47" s="95">
        <v>10</v>
      </c>
      <c r="F47" s="95" t="s">
        <v>401</v>
      </c>
      <c r="G47" s="95" t="s">
        <v>402</v>
      </c>
      <c r="H47" s="95" t="s">
        <v>219</v>
      </c>
      <c r="I47" s="95">
        <v>0.42</v>
      </c>
      <c r="J47" s="95">
        <v>0</v>
      </c>
      <c r="K47" s="95">
        <v>2</v>
      </c>
      <c r="L47" s="95" t="s">
        <v>403</v>
      </c>
      <c r="M47" s="95"/>
      <c r="N47" s="95" t="s">
        <v>404</v>
      </c>
      <c r="O47" s="95">
        <v>221</v>
      </c>
      <c r="P47" s="95"/>
      <c r="Q47" s="95">
        <v>4</v>
      </c>
      <c r="R47" s="95">
        <v>217</v>
      </c>
      <c r="S47" s="95"/>
      <c r="T47" s="95"/>
      <c r="U47" s="95">
        <v>8</v>
      </c>
      <c r="V47" s="95">
        <v>213</v>
      </c>
      <c r="W47" s="95"/>
      <c r="X47" s="95"/>
      <c r="Y47" s="95"/>
      <c r="Z47" s="95" t="s">
        <v>405</v>
      </c>
      <c r="AA47" s="95" t="s">
        <v>406</v>
      </c>
      <c r="AB47" s="95">
        <v>4.17</v>
      </c>
      <c r="AC47" s="95">
        <v>1</v>
      </c>
    </row>
    <row r="48" spans="1:29" s="96" customFormat="1" ht="150" x14ac:dyDescent="0.25">
      <c r="A48" s="95">
        <v>38</v>
      </c>
      <c r="B48" s="95" t="s">
        <v>205</v>
      </c>
      <c r="C48" s="95" t="s">
        <v>254</v>
      </c>
      <c r="D48" s="95" t="s">
        <v>247</v>
      </c>
      <c r="E48" s="95">
        <v>10</v>
      </c>
      <c r="F48" s="95" t="s">
        <v>407</v>
      </c>
      <c r="G48" s="95" t="s">
        <v>408</v>
      </c>
      <c r="H48" s="95" t="s">
        <v>219</v>
      </c>
      <c r="I48" s="95">
        <v>2.08</v>
      </c>
      <c r="J48" s="95">
        <v>0</v>
      </c>
      <c r="K48" s="95">
        <v>2</v>
      </c>
      <c r="L48" s="95" t="s">
        <v>409</v>
      </c>
      <c r="M48" s="95"/>
      <c r="N48" s="95" t="s">
        <v>410</v>
      </c>
      <c r="O48" s="95">
        <v>52</v>
      </c>
      <c r="P48" s="95"/>
      <c r="Q48" s="95">
        <v>10</v>
      </c>
      <c r="R48" s="95">
        <v>42</v>
      </c>
      <c r="S48" s="95"/>
      <c r="T48" s="95"/>
      <c r="U48" s="95"/>
      <c r="V48" s="95">
        <v>52</v>
      </c>
      <c r="W48" s="95"/>
      <c r="X48" s="95"/>
      <c r="Y48" s="95"/>
      <c r="Z48" s="95" t="s">
        <v>411</v>
      </c>
      <c r="AA48" s="95" t="s">
        <v>340</v>
      </c>
      <c r="AB48" s="95">
        <v>4.17</v>
      </c>
      <c r="AC48" s="95">
        <v>1</v>
      </c>
    </row>
    <row r="49" spans="1:29" s="96" customFormat="1" ht="165" x14ac:dyDescent="0.25">
      <c r="A49" s="95">
        <v>39</v>
      </c>
      <c r="B49" s="95" t="s">
        <v>205</v>
      </c>
      <c r="C49" s="95" t="s">
        <v>3</v>
      </c>
      <c r="D49" s="95" t="s">
        <v>341</v>
      </c>
      <c r="E49" s="95">
        <v>10</v>
      </c>
      <c r="F49" s="95" t="s">
        <v>412</v>
      </c>
      <c r="G49" s="95" t="s">
        <v>413</v>
      </c>
      <c r="H49" s="95" t="s">
        <v>219</v>
      </c>
      <c r="I49" s="95">
        <v>2.27</v>
      </c>
      <c r="J49" s="95">
        <v>0</v>
      </c>
      <c r="K49" s="95">
        <v>0</v>
      </c>
      <c r="L49" s="95" t="s">
        <v>344</v>
      </c>
      <c r="M49" s="95" t="s">
        <v>414</v>
      </c>
      <c r="N49" s="95" t="s">
        <v>346</v>
      </c>
      <c r="O49" s="95">
        <v>54</v>
      </c>
      <c r="P49" s="95">
        <v>1</v>
      </c>
      <c r="Q49" s="95">
        <v>10</v>
      </c>
      <c r="R49" s="95">
        <v>43</v>
      </c>
      <c r="S49" s="95"/>
      <c r="T49" s="95"/>
      <c r="U49" s="95"/>
      <c r="V49" s="95">
        <v>54</v>
      </c>
      <c r="W49" s="95"/>
      <c r="X49" s="95"/>
      <c r="Y49" s="95"/>
      <c r="Z49" s="95" t="s">
        <v>415</v>
      </c>
      <c r="AA49" s="95" t="s">
        <v>234</v>
      </c>
      <c r="AB49" s="95">
        <v>4.16</v>
      </c>
      <c r="AC49" s="95">
        <v>1</v>
      </c>
    </row>
    <row r="50" spans="1:29" s="96" customFormat="1" ht="45" x14ac:dyDescent="0.25">
      <c r="A50" s="95">
        <v>40</v>
      </c>
      <c r="B50" s="95" t="s">
        <v>318</v>
      </c>
      <c r="C50" s="95" t="s">
        <v>3</v>
      </c>
      <c r="D50" s="95" t="s">
        <v>416</v>
      </c>
      <c r="E50" s="95">
        <v>20</v>
      </c>
      <c r="F50" s="95" t="s">
        <v>417</v>
      </c>
      <c r="G50" s="95" t="s">
        <v>418</v>
      </c>
      <c r="H50" s="95" t="s">
        <v>219</v>
      </c>
      <c r="I50" s="95">
        <v>1.42</v>
      </c>
      <c r="J50" s="95">
        <v>0</v>
      </c>
      <c r="K50" s="95">
        <v>0</v>
      </c>
      <c r="L50" s="95" t="s">
        <v>419</v>
      </c>
      <c r="M50" s="95"/>
      <c r="N50" s="95"/>
      <c r="O50" s="95">
        <v>22</v>
      </c>
      <c r="P50" s="95"/>
      <c r="Q50" s="95"/>
      <c r="R50" s="95">
        <v>22</v>
      </c>
      <c r="S50" s="95"/>
      <c r="T50" s="95"/>
      <c r="U50" s="95"/>
      <c r="V50" s="95">
        <v>22</v>
      </c>
      <c r="W50" s="95"/>
      <c r="X50" s="95">
        <v>20</v>
      </c>
      <c r="Y50" s="95"/>
      <c r="Z50" s="95" t="s">
        <v>420</v>
      </c>
      <c r="AA50" s="95" t="s">
        <v>234</v>
      </c>
      <c r="AB50" s="95">
        <v>4.12</v>
      </c>
      <c r="AC50" s="95">
        <v>1</v>
      </c>
    </row>
    <row r="51" spans="1:29" s="96" customFormat="1" ht="45" x14ac:dyDescent="0.25">
      <c r="A51" s="95">
        <v>41</v>
      </c>
      <c r="B51" s="95" t="s">
        <v>318</v>
      </c>
      <c r="C51" s="95" t="s">
        <v>215</v>
      </c>
      <c r="D51" s="95" t="s">
        <v>1</v>
      </c>
      <c r="E51" s="95">
        <v>110</v>
      </c>
      <c r="F51" s="95" t="s">
        <v>421</v>
      </c>
      <c r="G51" s="95" t="s">
        <v>421</v>
      </c>
      <c r="H51" s="95" t="s">
        <v>219</v>
      </c>
      <c r="I51" s="95">
        <v>0</v>
      </c>
      <c r="J51" s="95">
        <v>1</v>
      </c>
      <c r="K51" s="95">
        <v>0</v>
      </c>
      <c r="L51" s="95" t="s">
        <v>376</v>
      </c>
      <c r="M51" s="95"/>
      <c r="N51" s="95"/>
      <c r="O51" s="95"/>
      <c r="P51" s="95"/>
      <c r="Q51" s="95"/>
      <c r="R51" s="95"/>
      <c r="S51" s="95"/>
      <c r="T51" s="95"/>
      <c r="U51" s="95"/>
      <c r="V51" s="95">
        <v>0</v>
      </c>
      <c r="W51" s="95"/>
      <c r="X51" s="95"/>
      <c r="Y51" s="95"/>
      <c r="Z51" s="95" t="s">
        <v>422</v>
      </c>
      <c r="AA51" s="95" t="s">
        <v>234</v>
      </c>
      <c r="AB51" s="95">
        <v>4.21</v>
      </c>
      <c r="AC51" s="95">
        <v>1</v>
      </c>
    </row>
    <row r="52" spans="1:29" s="96" customFormat="1" ht="45" x14ac:dyDescent="0.25">
      <c r="A52" s="95">
        <v>42</v>
      </c>
      <c r="B52" s="95" t="s">
        <v>318</v>
      </c>
      <c r="C52" s="95" t="s">
        <v>3</v>
      </c>
      <c r="D52" s="95" t="s">
        <v>416</v>
      </c>
      <c r="E52" s="95">
        <v>20</v>
      </c>
      <c r="F52" s="95" t="s">
        <v>423</v>
      </c>
      <c r="G52" s="95" t="s">
        <v>424</v>
      </c>
      <c r="H52" s="95" t="s">
        <v>219</v>
      </c>
      <c r="I52" s="95">
        <v>1.5</v>
      </c>
      <c r="J52" s="95">
        <v>0</v>
      </c>
      <c r="K52" s="95">
        <v>0</v>
      </c>
      <c r="L52" s="95" t="s">
        <v>419</v>
      </c>
      <c r="M52" s="95"/>
      <c r="N52" s="95"/>
      <c r="O52" s="95">
        <v>22</v>
      </c>
      <c r="P52" s="95"/>
      <c r="Q52" s="95"/>
      <c r="R52" s="95">
        <v>22</v>
      </c>
      <c r="S52" s="95"/>
      <c r="T52" s="95"/>
      <c r="U52" s="95"/>
      <c r="V52" s="95">
        <v>22</v>
      </c>
      <c r="W52" s="95"/>
      <c r="X52" s="95">
        <v>10</v>
      </c>
      <c r="Y52" s="95"/>
      <c r="Z52" s="95" t="s">
        <v>425</v>
      </c>
      <c r="AA52" s="95" t="s">
        <v>234</v>
      </c>
      <c r="AB52" s="95">
        <v>4.12</v>
      </c>
      <c r="AC52" s="95">
        <v>1</v>
      </c>
    </row>
    <row r="53" spans="1:29" s="96" customFormat="1" ht="60" x14ac:dyDescent="0.25">
      <c r="A53" s="95">
        <v>43</v>
      </c>
      <c r="B53" s="95" t="s">
        <v>318</v>
      </c>
      <c r="C53" s="95" t="s">
        <v>206</v>
      </c>
      <c r="D53" s="95" t="s">
        <v>367</v>
      </c>
      <c r="E53" s="95">
        <v>6</v>
      </c>
      <c r="F53" s="95" t="s">
        <v>426</v>
      </c>
      <c r="G53" s="95" t="s">
        <v>427</v>
      </c>
      <c r="H53" s="95" t="s">
        <v>219</v>
      </c>
      <c r="I53" s="95">
        <v>4.08</v>
      </c>
      <c r="J53" s="95">
        <v>0</v>
      </c>
      <c r="K53" s="95">
        <v>0</v>
      </c>
      <c r="L53" s="95" t="s">
        <v>428</v>
      </c>
      <c r="M53" s="95"/>
      <c r="N53" s="95"/>
      <c r="O53" s="95">
        <v>24</v>
      </c>
      <c r="P53" s="95"/>
      <c r="Q53" s="95"/>
      <c r="R53" s="95">
        <v>24</v>
      </c>
      <c r="S53" s="95"/>
      <c r="T53" s="95"/>
      <c r="U53" s="95"/>
      <c r="V53" s="95">
        <v>24</v>
      </c>
      <c r="W53" s="95"/>
      <c r="X53" s="95">
        <v>250</v>
      </c>
      <c r="Y53" s="95"/>
      <c r="Z53" s="95" t="s">
        <v>429</v>
      </c>
      <c r="AA53" s="95" t="s">
        <v>234</v>
      </c>
      <c r="AB53" s="95">
        <v>4.12</v>
      </c>
      <c r="AC53" s="95">
        <v>1</v>
      </c>
    </row>
    <row r="54" spans="1:29" s="96" customFormat="1" ht="45" x14ac:dyDescent="0.25">
      <c r="A54" s="95">
        <v>44</v>
      </c>
      <c r="B54" s="95" t="s">
        <v>318</v>
      </c>
      <c r="C54" s="95" t="s">
        <v>3</v>
      </c>
      <c r="D54" s="95" t="s">
        <v>430</v>
      </c>
      <c r="E54" s="95">
        <v>6</v>
      </c>
      <c r="F54" s="95" t="s">
        <v>431</v>
      </c>
      <c r="G54" s="95" t="s">
        <v>432</v>
      </c>
      <c r="H54" s="95" t="s">
        <v>219</v>
      </c>
      <c r="I54" s="95">
        <v>6</v>
      </c>
      <c r="J54" s="95">
        <v>0</v>
      </c>
      <c r="K54" s="95">
        <v>0</v>
      </c>
      <c r="L54" s="95" t="s">
        <v>433</v>
      </c>
      <c r="M54" s="95"/>
      <c r="N54" s="95"/>
      <c r="O54" s="95">
        <v>5</v>
      </c>
      <c r="P54" s="95"/>
      <c r="Q54" s="95"/>
      <c r="R54" s="95">
        <v>5</v>
      </c>
      <c r="S54" s="95"/>
      <c r="T54" s="95"/>
      <c r="U54" s="95"/>
      <c r="V54" s="95">
        <v>5</v>
      </c>
      <c r="W54" s="95"/>
      <c r="X54" s="95">
        <v>150</v>
      </c>
      <c r="Y54" s="95"/>
      <c r="Z54" s="95" t="s">
        <v>434</v>
      </c>
      <c r="AA54" s="95" t="s">
        <v>234</v>
      </c>
      <c r="AB54" s="95">
        <v>4.12</v>
      </c>
      <c r="AC54" s="95">
        <v>1</v>
      </c>
    </row>
    <row r="55" spans="1:29" s="96" customFormat="1" ht="60" x14ac:dyDescent="0.25">
      <c r="A55" s="95">
        <v>45</v>
      </c>
      <c r="B55" s="95" t="s">
        <v>318</v>
      </c>
      <c r="C55" s="95" t="s">
        <v>206</v>
      </c>
      <c r="D55" s="95" t="s">
        <v>435</v>
      </c>
      <c r="E55" s="95">
        <v>20</v>
      </c>
      <c r="F55" s="95" t="s">
        <v>436</v>
      </c>
      <c r="G55" s="95" t="s">
        <v>437</v>
      </c>
      <c r="H55" s="95" t="s">
        <v>219</v>
      </c>
      <c r="I55" s="95">
        <v>2.75</v>
      </c>
      <c r="J55" s="95">
        <v>0</v>
      </c>
      <c r="K55" s="95">
        <v>0</v>
      </c>
      <c r="L55" s="95" t="s">
        <v>438</v>
      </c>
      <c r="M55" s="95"/>
      <c r="N55" s="95" t="s">
        <v>439</v>
      </c>
      <c r="O55" s="95">
        <v>81</v>
      </c>
      <c r="P55" s="95"/>
      <c r="Q55" s="95">
        <v>2</v>
      </c>
      <c r="R55" s="95">
        <v>79</v>
      </c>
      <c r="S55" s="95"/>
      <c r="T55" s="95"/>
      <c r="U55" s="95"/>
      <c r="V55" s="95">
        <v>81</v>
      </c>
      <c r="W55" s="95"/>
      <c r="X55" s="95">
        <v>90</v>
      </c>
      <c r="Y55" s="95"/>
      <c r="Z55" s="95" t="s">
        <v>440</v>
      </c>
      <c r="AA55" s="95" t="s">
        <v>234</v>
      </c>
      <c r="AB55" s="95">
        <v>4.12</v>
      </c>
      <c r="AC55" s="95">
        <v>1</v>
      </c>
    </row>
    <row r="56" spans="1:29" s="96" customFormat="1" ht="45" x14ac:dyDescent="0.25">
      <c r="A56" s="95">
        <v>46</v>
      </c>
      <c r="B56" s="95" t="s">
        <v>324</v>
      </c>
      <c r="C56" s="95" t="s">
        <v>254</v>
      </c>
      <c r="D56" s="95" t="s">
        <v>441</v>
      </c>
      <c r="E56" s="95">
        <v>10</v>
      </c>
      <c r="F56" s="95" t="s">
        <v>442</v>
      </c>
      <c r="G56" s="95" t="s">
        <v>443</v>
      </c>
      <c r="H56" s="95" t="s">
        <v>210</v>
      </c>
      <c r="I56" s="95">
        <v>0.93</v>
      </c>
      <c r="J56" s="95">
        <v>0</v>
      </c>
      <c r="K56" s="95">
        <v>0</v>
      </c>
      <c r="L56" s="95" t="s">
        <v>220</v>
      </c>
      <c r="M56" s="95"/>
      <c r="N56" s="95"/>
      <c r="O56" s="95">
        <v>11</v>
      </c>
      <c r="P56" s="95"/>
      <c r="Q56" s="95"/>
      <c r="R56" s="95">
        <v>11</v>
      </c>
      <c r="S56" s="95"/>
      <c r="T56" s="95"/>
      <c r="U56" s="95">
        <v>11</v>
      </c>
      <c r="V56" s="95"/>
      <c r="W56" s="95"/>
      <c r="X56" s="95">
        <v>195</v>
      </c>
      <c r="Y56" s="95"/>
      <c r="Z56" s="95" t="s">
        <v>444</v>
      </c>
      <c r="AA56" s="95" t="s">
        <v>241</v>
      </c>
      <c r="AB56" s="95">
        <v>4.4000000000000004</v>
      </c>
      <c r="AC56" s="95">
        <v>0</v>
      </c>
    </row>
    <row r="57" spans="1:29" s="96" customFormat="1" ht="45" x14ac:dyDescent="0.25">
      <c r="A57" s="95">
        <v>47</v>
      </c>
      <c r="B57" s="95" t="s">
        <v>324</v>
      </c>
      <c r="C57" s="95" t="s">
        <v>206</v>
      </c>
      <c r="D57" s="95" t="s">
        <v>445</v>
      </c>
      <c r="E57" s="95">
        <v>10</v>
      </c>
      <c r="F57" s="95" t="s">
        <v>446</v>
      </c>
      <c r="G57" s="95" t="s">
        <v>447</v>
      </c>
      <c r="H57" s="95" t="s">
        <v>219</v>
      </c>
      <c r="I57" s="95">
        <v>0.73</v>
      </c>
      <c r="J57" s="95">
        <v>0</v>
      </c>
      <c r="K57" s="95">
        <v>0</v>
      </c>
      <c r="L57" s="95" t="s">
        <v>284</v>
      </c>
      <c r="M57" s="95"/>
      <c r="N57" s="95"/>
      <c r="O57" s="95">
        <v>6</v>
      </c>
      <c r="P57" s="95"/>
      <c r="Q57" s="95"/>
      <c r="R57" s="95">
        <v>6</v>
      </c>
      <c r="S57" s="95"/>
      <c r="T57" s="95"/>
      <c r="U57" s="95">
        <v>6</v>
      </c>
      <c r="V57" s="95"/>
      <c r="W57" s="95"/>
      <c r="X57" s="95">
        <v>70</v>
      </c>
      <c r="Y57" s="95"/>
      <c r="Z57" s="95" t="s">
        <v>448</v>
      </c>
      <c r="AA57" s="95" t="s">
        <v>340</v>
      </c>
      <c r="AB57" s="95">
        <v>4.1100000000000003</v>
      </c>
      <c r="AC57" s="95">
        <v>1</v>
      </c>
    </row>
    <row r="58" spans="1:29" s="96" customFormat="1" ht="135" x14ac:dyDescent="0.25">
      <c r="A58" s="95">
        <v>48</v>
      </c>
      <c r="B58" s="95" t="s">
        <v>205</v>
      </c>
      <c r="C58" s="95" t="s">
        <v>206</v>
      </c>
      <c r="D58" s="95" t="s">
        <v>449</v>
      </c>
      <c r="E58" s="95">
        <v>10</v>
      </c>
      <c r="F58" s="95" t="s">
        <v>450</v>
      </c>
      <c r="G58" s="95" t="s">
        <v>451</v>
      </c>
      <c r="H58" s="95" t="s">
        <v>210</v>
      </c>
      <c r="I58" s="95">
        <v>2.35</v>
      </c>
      <c r="J58" s="95">
        <v>0</v>
      </c>
      <c r="K58" s="95">
        <v>0</v>
      </c>
      <c r="L58" s="95" t="s">
        <v>452</v>
      </c>
      <c r="M58" s="95"/>
      <c r="N58" s="95" t="s">
        <v>453</v>
      </c>
      <c r="O58" s="95">
        <v>57</v>
      </c>
      <c r="P58" s="95">
        <v>1</v>
      </c>
      <c r="Q58" s="95">
        <v>4</v>
      </c>
      <c r="R58" s="95">
        <v>52</v>
      </c>
      <c r="S58" s="95"/>
      <c r="T58" s="95"/>
      <c r="U58" s="95">
        <v>4</v>
      </c>
      <c r="V58" s="95">
        <v>53</v>
      </c>
      <c r="W58" s="95"/>
      <c r="X58" s="95"/>
      <c r="Y58" s="95"/>
      <c r="Z58" s="95" t="s">
        <v>454</v>
      </c>
      <c r="AA58" s="95" t="s">
        <v>241</v>
      </c>
      <c r="AB58" s="95">
        <v>4.4000000000000004</v>
      </c>
      <c r="AC58" s="95">
        <v>0</v>
      </c>
    </row>
    <row r="59" spans="1:29" s="96" customFormat="1" ht="135" x14ac:dyDescent="0.25">
      <c r="A59" s="95">
        <v>49</v>
      </c>
      <c r="B59" s="95" t="s">
        <v>205</v>
      </c>
      <c r="C59" s="95" t="s">
        <v>215</v>
      </c>
      <c r="D59" s="95" t="s">
        <v>449</v>
      </c>
      <c r="E59" s="95">
        <v>10</v>
      </c>
      <c r="F59" s="95" t="s">
        <v>455</v>
      </c>
      <c r="G59" s="95" t="s">
        <v>456</v>
      </c>
      <c r="H59" s="95" t="s">
        <v>210</v>
      </c>
      <c r="I59" s="95">
        <v>3.38</v>
      </c>
      <c r="J59" s="95">
        <v>0</v>
      </c>
      <c r="K59" s="95">
        <v>0</v>
      </c>
      <c r="L59" s="95" t="s">
        <v>452</v>
      </c>
      <c r="M59" s="95"/>
      <c r="N59" s="95" t="s">
        <v>453</v>
      </c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 t="s">
        <v>457</v>
      </c>
      <c r="AA59" s="95" t="s">
        <v>458</v>
      </c>
      <c r="AB59" s="95">
        <v>4.4000000000000004</v>
      </c>
      <c r="AC59" s="95">
        <v>0</v>
      </c>
    </row>
    <row r="60" spans="1:29" s="96" customFormat="1" ht="150" x14ac:dyDescent="0.25">
      <c r="A60" s="95">
        <v>50</v>
      </c>
      <c r="B60" s="95" t="s">
        <v>348</v>
      </c>
      <c r="C60" s="95" t="s">
        <v>215</v>
      </c>
      <c r="D60" s="95" t="s">
        <v>459</v>
      </c>
      <c r="E60" s="95">
        <v>6</v>
      </c>
      <c r="F60" s="95" t="s">
        <v>460</v>
      </c>
      <c r="G60" s="95" t="s">
        <v>461</v>
      </c>
      <c r="H60" s="95" t="s">
        <v>210</v>
      </c>
      <c r="I60" s="95">
        <v>4.03</v>
      </c>
      <c r="J60" s="95">
        <v>0</v>
      </c>
      <c r="K60" s="95">
        <v>0</v>
      </c>
      <c r="L60" s="95" t="s">
        <v>462</v>
      </c>
      <c r="M60" s="95"/>
      <c r="N60" s="95"/>
      <c r="O60" s="95">
        <v>14</v>
      </c>
      <c r="P60" s="95"/>
      <c r="Q60" s="95"/>
      <c r="R60" s="95">
        <v>14</v>
      </c>
      <c r="S60" s="95"/>
      <c r="T60" s="95"/>
      <c r="U60" s="95">
        <v>9</v>
      </c>
      <c r="V60" s="95">
        <v>5</v>
      </c>
      <c r="W60" s="95"/>
      <c r="X60" s="95">
        <v>1632</v>
      </c>
      <c r="Y60" s="95"/>
      <c r="Z60" s="95" t="s">
        <v>463</v>
      </c>
      <c r="AA60" s="95" t="s">
        <v>354</v>
      </c>
      <c r="AB60" s="95">
        <v>4.21</v>
      </c>
      <c r="AC60" s="95">
        <v>0</v>
      </c>
    </row>
    <row r="61" spans="1:29" s="96" customFormat="1" ht="105" x14ac:dyDescent="0.25">
      <c r="A61" s="95">
        <v>51</v>
      </c>
      <c r="B61" s="95" t="s">
        <v>348</v>
      </c>
      <c r="C61" s="95" t="s">
        <v>215</v>
      </c>
      <c r="D61" s="95" t="s">
        <v>464</v>
      </c>
      <c r="E61" s="95">
        <v>6</v>
      </c>
      <c r="F61" s="95" t="s">
        <v>465</v>
      </c>
      <c r="G61" s="95" t="s">
        <v>466</v>
      </c>
      <c r="H61" s="95" t="s">
        <v>210</v>
      </c>
      <c r="I61" s="95">
        <v>1.03</v>
      </c>
      <c r="J61" s="95">
        <v>0</v>
      </c>
      <c r="K61" s="95">
        <v>0</v>
      </c>
      <c r="L61" s="95" t="s">
        <v>467</v>
      </c>
      <c r="M61" s="95"/>
      <c r="N61" s="95"/>
      <c r="O61" s="95">
        <v>29</v>
      </c>
      <c r="P61" s="95"/>
      <c r="Q61" s="95"/>
      <c r="R61" s="95">
        <v>29</v>
      </c>
      <c r="S61" s="95"/>
      <c r="T61" s="95"/>
      <c r="U61" s="95">
        <v>4</v>
      </c>
      <c r="V61" s="95">
        <v>25</v>
      </c>
      <c r="W61" s="95"/>
      <c r="X61" s="95">
        <v>178</v>
      </c>
      <c r="Y61" s="95"/>
      <c r="Z61" s="95" t="s">
        <v>463</v>
      </c>
      <c r="AA61" s="95" t="s">
        <v>354</v>
      </c>
      <c r="AB61" s="95">
        <v>4.21</v>
      </c>
      <c r="AC61" s="95">
        <v>0</v>
      </c>
    </row>
    <row r="62" spans="1:29" s="96" customFormat="1" ht="150" x14ac:dyDescent="0.25">
      <c r="A62" s="95">
        <v>52</v>
      </c>
      <c r="B62" s="95" t="s">
        <v>318</v>
      </c>
      <c r="C62" s="95" t="s">
        <v>3</v>
      </c>
      <c r="D62" s="95" t="s">
        <v>468</v>
      </c>
      <c r="E62" s="95">
        <v>20</v>
      </c>
      <c r="F62" s="95" t="s">
        <v>469</v>
      </c>
      <c r="G62" s="95" t="s">
        <v>470</v>
      </c>
      <c r="H62" s="95" t="s">
        <v>219</v>
      </c>
      <c r="I62" s="95">
        <v>1.17</v>
      </c>
      <c r="J62" s="95">
        <v>0</v>
      </c>
      <c r="K62" s="95">
        <v>0</v>
      </c>
      <c r="L62" s="95" t="s">
        <v>322</v>
      </c>
      <c r="M62" s="95"/>
      <c r="N62" s="95"/>
      <c r="O62" s="95">
        <v>105</v>
      </c>
      <c r="P62" s="95"/>
      <c r="Q62" s="95"/>
      <c r="R62" s="95">
        <v>105</v>
      </c>
      <c r="S62" s="95"/>
      <c r="T62" s="95"/>
      <c r="U62" s="95"/>
      <c r="V62" s="95">
        <v>105</v>
      </c>
      <c r="W62" s="95"/>
      <c r="X62" s="95">
        <v>160</v>
      </c>
      <c r="Y62" s="95"/>
      <c r="Z62" s="95" t="s">
        <v>471</v>
      </c>
      <c r="AA62" s="95" t="s">
        <v>234</v>
      </c>
      <c r="AB62" s="95">
        <v>4.12</v>
      </c>
      <c r="AC62" s="95">
        <v>1</v>
      </c>
    </row>
    <row r="63" spans="1:29" s="96" customFormat="1" ht="60" x14ac:dyDescent="0.25">
      <c r="A63" s="95">
        <v>53</v>
      </c>
      <c r="B63" s="95" t="s">
        <v>318</v>
      </c>
      <c r="C63" s="95" t="s">
        <v>3</v>
      </c>
      <c r="D63" s="95" t="s">
        <v>472</v>
      </c>
      <c r="E63" s="95">
        <v>20</v>
      </c>
      <c r="F63" s="95" t="s">
        <v>473</v>
      </c>
      <c r="G63" s="95" t="s">
        <v>474</v>
      </c>
      <c r="H63" s="95" t="s">
        <v>219</v>
      </c>
      <c r="I63" s="95">
        <v>15.75</v>
      </c>
      <c r="J63" s="95">
        <v>0</v>
      </c>
      <c r="K63" s="95">
        <v>0</v>
      </c>
      <c r="L63" s="95" t="s">
        <v>475</v>
      </c>
      <c r="M63" s="95"/>
      <c r="N63" s="95"/>
      <c r="O63" s="95">
        <v>34</v>
      </c>
      <c r="P63" s="95"/>
      <c r="Q63" s="95"/>
      <c r="R63" s="95">
        <v>34</v>
      </c>
      <c r="S63" s="95"/>
      <c r="T63" s="95"/>
      <c r="U63" s="95"/>
      <c r="V63" s="95">
        <v>34</v>
      </c>
      <c r="W63" s="95"/>
      <c r="X63" s="95">
        <v>48</v>
      </c>
      <c r="Y63" s="95"/>
      <c r="Z63" s="95" t="s">
        <v>476</v>
      </c>
      <c r="AA63" s="95" t="s">
        <v>234</v>
      </c>
      <c r="AB63" s="95">
        <v>4.12</v>
      </c>
      <c r="AC63" s="95">
        <v>1</v>
      </c>
    </row>
    <row r="64" spans="1:29" s="96" customFormat="1" ht="75" x14ac:dyDescent="0.25">
      <c r="A64" s="95">
        <v>54</v>
      </c>
      <c r="B64" s="95" t="s">
        <v>318</v>
      </c>
      <c r="C64" s="95" t="s">
        <v>215</v>
      </c>
      <c r="D64" s="95" t="s">
        <v>477</v>
      </c>
      <c r="E64" s="95">
        <v>6</v>
      </c>
      <c r="F64" s="95" t="s">
        <v>478</v>
      </c>
      <c r="G64" s="95" t="s">
        <v>479</v>
      </c>
      <c r="H64" s="95" t="s">
        <v>219</v>
      </c>
      <c r="I64" s="95">
        <v>0.13</v>
      </c>
      <c r="J64" s="95">
        <v>0</v>
      </c>
      <c r="K64" s="95">
        <v>0</v>
      </c>
      <c r="L64" s="95" t="s">
        <v>480</v>
      </c>
      <c r="M64" s="95"/>
      <c r="N64" s="95" t="s">
        <v>481</v>
      </c>
      <c r="O64" s="95">
        <v>6</v>
      </c>
      <c r="P64" s="95"/>
      <c r="Q64" s="95">
        <v>1</v>
      </c>
      <c r="R64" s="95">
        <v>5</v>
      </c>
      <c r="S64" s="95"/>
      <c r="T64" s="95"/>
      <c r="U64" s="95"/>
      <c r="V64" s="95">
        <v>6</v>
      </c>
      <c r="W64" s="95"/>
      <c r="X64" s="95">
        <v>60</v>
      </c>
      <c r="Y64" s="95"/>
      <c r="Z64" s="95" t="s">
        <v>482</v>
      </c>
      <c r="AA64" s="95" t="s">
        <v>234</v>
      </c>
      <c r="AB64" s="95">
        <v>4.12</v>
      </c>
      <c r="AC64" s="95">
        <v>1</v>
      </c>
    </row>
    <row r="65" spans="1:29" s="96" customFormat="1" ht="165" x14ac:dyDescent="0.25">
      <c r="A65" s="95">
        <v>55</v>
      </c>
      <c r="B65" s="95" t="s">
        <v>318</v>
      </c>
      <c r="C65" s="95" t="s">
        <v>215</v>
      </c>
      <c r="D65" s="95" t="s">
        <v>483</v>
      </c>
      <c r="E65" s="95">
        <v>20</v>
      </c>
      <c r="F65" s="95" t="s">
        <v>484</v>
      </c>
      <c r="G65" s="95" t="s">
        <v>485</v>
      </c>
      <c r="H65" s="95" t="s">
        <v>219</v>
      </c>
      <c r="I65" s="95">
        <v>13.5</v>
      </c>
      <c r="J65" s="95">
        <v>0</v>
      </c>
      <c r="K65" s="95">
        <v>0</v>
      </c>
      <c r="L65" s="95" t="s">
        <v>486</v>
      </c>
      <c r="M65" s="95"/>
      <c r="N65" s="95"/>
      <c r="O65" s="95">
        <v>80</v>
      </c>
      <c r="P65" s="95"/>
      <c r="Q65" s="95"/>
      <c r="R65" s="95">
        <v>80</v>
      </c>
      <c r="S65" s="95"/>
      <c r="T65" s="95"/>
      <c r="U65" s="95"/>
      <c r="V65" s="95">
        <v>80</v>
      </c>
      <c r="W65" s="95"/>
      <c r="X65" s="95">
        <v>1080</v>
      </c>
      <c r="Y65" s="95"/>
      <c r="Z65" s="95" t="s">
        <v>487</v>
      </c>
      <c r="AA65" s="95" t="s">
        <v>234</v>
      </c>
      <c r="AB65" s="95">
        <v>4.4000000000000004</v>
      </c>
      <c r="AC65" s="95">
        <v>1</v>
      </c>
    </row>
    <row r="66" spans="1:29" s="96" customFormat="1" ht="135" x14ac:dyDescent="0.25">
      <c r="A66" s="95">
        <v>56</v>
      </c>
      <c r="B66" s="95" t="s">
        <v>488</v>
      </c>
      <c r="C66" s="95" t="s">
        <v>215</v>
      </c>
      <c r="D66" s="95" t="s">
        <v>489</v>
      </c>
      <c r="E66" s="95">
        <v>10</v>
      </c>
      <c r="F66" s="95" t="s">
        <v>490</v>
      </c>
      <c r="G66" s="95" t="s">
        <v>491</v>
      </c>
      <c r="H66" s="95" t="s">
        <v>219</v>
      </c>
      <c r="I66" s="95">
        <v>1.03</v>
      </c>
      <c r="J66" s="95">
        <v>1</v>
      </c>
      <c r="K66" s="95">
        <v>0</v>
      </c>
      <c r="L66" s="95" t="s">
        <v>492</v>
      </c>
      <c r="M66" s="95"/>
      <c r="N66" s="95"/>
      <c r="O66" s="95">
        <v>12</v>
      </c>
      <c r="P66" s="95"/>
      <c r="Q66" s="95"/>
      <c r="R66" s="95">
        <v>12</v>
      </c>
      <c r="S66" s="95"/>
      <c r="T66" s="95"/>
      <c r="U66" s="95">
        <v>12</v>
      </c>
      <c r="V66" s="95"/>
      <c r="W66" s="95"/>
      <c r="X66" s="95">
        <v>545</v>
      </c>
      <c r="Y66" s="95"/>
      <c r="Z66" s="95" t="s">
        <v>493</v>
      </c>
      <c r="AA66" s="95" t="s">
        <v>494</v>
      </c>
      <c r="AB66" s="95">
        <v>4.12</v>
      </c>
      <c r="AC66" s="95">
        <v>1</v>
      </c>
    </row>
    <row r="67" spans="1:29" s="96" customFormat="1" ht="120" x14ac:dyDescent="0.25">
      <c r="A67" s="95">
        <v>57</v>
      </c>
      <c r="B67" s="95" t="s">
        <v>488</v>
      </c>
      <c r="C67" s="95" t="s">
        <v>206</v>
      </c>
      <c r="D67" s="95" t="s">
        <v>495</v>
      </c>
      <c r="E67" s="95">
        <v>10</v>
      </c>
      <c r="F67" s="95" t="s">
        <v>496</v>
      </c>
      <c r="G67" s="95" t="s">
        <v>497</v>
      </c>
      <c r="H67" s="95" t="s">
        <v>219</v>
      </c>
      <c r="I67" s="95">
        <v>3.37</v>
      </c>
      <c r="J67" s="95">
        <v>0</v>
      </c>
      <c r="K67" s="95">
        <v>0</v>
      </c>
      <c r="L67" s="95" t="s">
        <v>498</v>
      </c>
      <c r="M67" s="95"/>
      <c r="N67" s="95"/>
      <c r="O67" s="95">
        <v>9</v>
      </c>
      <c r="P67" s="95"/>
      <c r="Q67" s="95"/>
      <c r="R67" s="95">
        <v>9</v>
      </c>
      <c r="S67" s="95"/>
      <c r="T67" s="95"/>
      <c r="U67" s="95"/>
      <c r="V67" s="95">
        <v>9</v>
      </c>
      <c r="W67" s="95"/>
      <c r="X67" s="95">
        <v>374</v>
      </c>
      <c r="Y67" s="95"/>
      <c r="Z67" s="95" t="s">
        <v>499</v>
      </c>
      <c r="AA67" s="95" t="s">
        <v>494</v>
      </c>
      <c r="AB67" s="95">
        <v>4.0999999999999996</v>
      </c>
      <c r="AC67" s="95">
        <v>1</v>
      </c>
    </row>
    <row r="68" spans="1:29" s="96" customFormat="1" ht="45" x14ac:dyDescent="0.25">
      <c r="A68" s="95">
        <v>58</v>
      </c>
      <c r="B68" s="95" t="s">
        <v>488</v>
      </c>
      <c r="C68" s="95" t="s">
        <v>4</v>
      </c>
      <c r="D68" s="95" t="s">
        <v>500</v>
      </c>
      <c r="E68" s="95">
        <v>35</v>
      </c>
      <c r="F68" s="95" t="s">
        <v>501</v>
      </c>
      <c r="G68" s="95" t="s">
        <v>501</v>
      </c>
      <c r="H68" s="95" t="s">
        <v>219</v>
      </c>
      <c r="I68" s="95">
        <v>0</v>
      </c>
      <c r="J68" s="95">
        <v>1</v>
      </c>
      <c r="K68" s="95">
        <v>0</v>
      </c>
      <c r="L68" s="95" t="s">
        <v>502</v>
      </c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 t="s">
        <v>503</v>
      </c>
      <c r="AA68" s="95" t="s">
        <v>289</v>
      </c>
      <c r="AB68" s="95">
        <v>4.21</v>
      </c>
      <c r="AC68" s="95">
        <v>1</v>
      </c>
    </row>
    <row r="69" spans="1:29" s="96" customFormat="1" ht="45" x14ac:dyDescent="0.25">
      <c r="A69" s="95">
        <v>59</v>
      </c>
      <c r="B69" s="95" t="s">
        <v>488</v>
      </c>
      <c r="C69" s="95" t="s">
        <v>4</v>
      </c>
      <c r="D69" s="95" t="s">
        <v>504</v>
      </c>
      <c r="E69" s="95">
        <v>110</v>
      </c>
      <c r="F69" s="95" t="s">
        <v>505</v>
      </c>
      <c r="G69" s="95" t="s">
        <v>506</v>
      </c>
      <c r="H69" s="95" t="s">
        <v>210</v>
      </c>
      <c r="I69" s="95">
        <v>4.18</v>
      </c>
      <c r="J69" s="95">
        <v>0</v>
      </c>
      <c r="K69" s="95">
        <v>0</v>
      </c>
      <c r="L69" s="95" t="s">
        <v>507</v>
      </c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 t="s">
        <v>508</v>
      </c>
      <c r="AA69" s="95" t="s">
        <v>458</v>
      </c>
      <c r="AB69" s="95">
        <v>4.4000000000000004</v>
      </c>
      <c r="AC69" s="95">
        <v>0</v>
      </c>
    </row>
    <row r="70" spans="1:29" s="96" customFormat="1" ht="135" x14ac:dyDescent="0.25">
      <c r="A70" s="95">
        <v>60</v>
      </c>
      <c r="B70" s="95" t="s">
        <v>488</v>
      </c>
      <c r="C70" s="95" t="s">
        <v>215</v>
      </c>
      <c r="D70" s="95" t="s">
        <v>509</v>
      </c>
      <c r="E70" s="95">
        <v>110</v>
      </c>
      <c r="F70" s="95" t="s">
        <v>510</v>
      </c>
      <c r="G70" s="95" t="s">
        <v>511</v>
      </c>
      <c r="H70" s="95" t="s">
        <v>210</v>
      </c>
      <c r="I70" s="95">
        <v>0.3</v>
      </c>
      <c r="J70" s="95">
        <v>0</v>
      </c>
      <c r="K70" s="95">
        <v>1</v>
      </c>
      <c r="L70" s="95" t="s">
        <v>512</v>
      </c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>
        <v>171</v>
      </c>
      <c r="Y70" s="95"/>
      <c r="Z70" s="95" t="s">
        <v>513</v>
      </c>
      <c r="AA70" s="95" t="s">
        <v>458</v>
      </c>
      <c r="AB70" s="95">
        <v>4.4000000000000004</v>
      </c>
      <c r="AC70" s="95">
        <v>0</v>
      </c>
    </row>
    <row r="71" spans="1:29" s="96" customFormat="1" ht="60" x14ac:dyDescent="0.25">
      <c r="A71" s="95">
        <v>61</v>
      </c>
      <c r="B71" s="95" t="s">
        <v>488</v>
      </c>
      <c r="C71" s="95" t="s">
        <v>215</v>
      </c>
      <c r="D71" s="95" t="s">
        <v>514</v>
      </c>
      <c r="E71" s="95">
        <v>110</v>
      </c>
      <c r="F71" s="95" t="s">
        <v>510</v>
      </c>
      <c r="G71" s="95" t="s">
        <v>515</v>
      </c>
      <c r="H71" s="95" t="s">
        <v>210</v>
      </c>
      <c r="I71" s="95">
        <v>7.08</v>
      </c>
      <c r="J71" s="95">
        <v>0</v>
      </c>
      <c r="K71" s="95">
        <v>0</v>
      </c>
      <c r="L71" s="95" t="s">
        <v>516</v>
      </c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 t="s">
        <v>517</v>
      </c>
      <c r="AA71" s="95" t="s">
        <v>458</v>
      </c>
      <c r="AB71" s="95">
        <v>4.4000000000000004</v>
      </c>
      <c r="AC71" s="95">
        <v>0</v>
      </c>
    </row>
    <row r="72" spans="1:29" s="96" customFormat="1" ht="60" x14ac:dyDescent="0.25">
      <c r="A72" s="95">
        <v>62</v>
      </c>
      <c r="B72" s="95" t="s">
        <v>488</v>
      </c>
      <c r="C72" s="95" t="s">
        <v>4</v>
      </c>
      <c r="D72" s="95" t="s">
        <v>514</v>
      </c>
      <c r="E72" s="95">
        <v>110</v>
      </c>
      <c r="F72" s="95" t="s">
        <v>518</v>
      </c>
      <c r="G72" s="95" t="s">
        <v>518</v>
      </c>
      <c r="H72" s="95" t="s">
        <v>210</v>
      </c>
      <c r="I72" s="95">
        <v>0</v>
      </c>
      <c r="J72" s="95">
        <v>1</v>
      </c>
      <c r="K72" s="95">
        <v>0</v>
      </c>
      <c r="L72" s="95" t="s">
        <v>516</v>
      </c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 t="s">
        <v>519</v>
      </c>
      <c r="AA72" s="95" t="s">
        <v>520</v>
      </c>
      <c r="AB72" s="95">
        <v>4.21</v>
      </c>
      <c r="AC72" s="95">
        <v>0</v>
      </c>
    </row>
    <row r="73" spans="1:29" s="96" customFormat="1" ht="45" x14ac:dyDescent="0.25">
      <c r="A73" s="95">
        <v>63</v>
      </c>
      <c r="B73" s="95" t="s">
        <v>488</v>
      </c>
      <c r="C73" s="95" t="s">
        <v>4</v>
      </c>
      <c r="D73" s="95" t="s">
        <v>521</v>
      </c>
      <c r="E73" s="95">
        <v>35</v>
      </c>
      <c r="F73" s="95" t="s">
        <v>522</v>
      </c>
      <c r="G73" s="95" t="s">
        <v>522</v>
      </c>
      <c r="H73" s="95" t="s">
        <v>210</v>
      </c>
      <c r="I73" s="95">
        <v>0</v>
      </c>
      <c r="J73" s="95">
        <v>1</v>
      </c>
      <c r="K73" s="95">
        <v>0</v>
      </c>
      <c r="L73" s="95" t="s">
        <v>523</v>
      </c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 t="s">
        <v>524</v>
      </c>
      <c r="AA73" s="95" t="s">
        <v>520</v>
      </c>
      <c r="AB73" s="95">
        <v>4.21</v>
      </c>
      <c r="AC73" s="95">
        <v>0</v>
      </c>
    </row>
    <row r="74" spans="1:29" s="96" customFormat="1" ht="90" x14ac:dyDescent="0.25">
      <c r="A74" s="95">
        <v>64</v>
      </c>
      <c r="B74" s="95" t="s">
        <v>488</v>
      </c>
      <c r="C74" s="95" t="s">
        <v>4</v>
      </c>
      <c r="D74" s="95" t="s">
        <v>525</v>
      </c>
      <c r="E74" s="95">
        <v>6</v>
      </c>
      <c r="F74" s="95" t="s">
        <v>526</v>
      </c>
      <c r="G74" s="95" t="s">
        <v>527</v>
      </c>
      <c r="H74" s="95" t="s">
        <v>210</v>
      </c>
      <c r="I74" s="95">
        <v>0.47</v>
      </c>
      <c r="J74" s="95">
        <v>0</v>
      </c>
      <c r="K74" s="95">
        <v>0</v>
      </c>
      <c r="L74" s="95" t="s">
        <v>528</v>
      </c>
      <c r="M74" s="95"/>
      <c r="N74" s="95"/>
      <c r="O74" s="95">
        <v>18</v>
      </c>
      <c r="P74" s="95"/>
      <c r="Q74" s="95"/>
      <c r="R74" s="95">
        <v>18</v>
      </c>
      <c r="S74" s="95"/>
      <c r="T74" s="95"/>
      <c r="U74" s="95">
        <v>18</v>
      </c>
      <c r="V74" s="95"/>
      <c r="W74" s="95"/>
      <c r="X74" s="95">
        <v>234</v>
      </c>
      <c r="Y74" s="95"/>
      <c r="Z74" s="95" t="s">
        <v>529</v>
      </c>
      <c r="AA74" s="95" t="s">
        <v>520</v>
      </c>
      <c r="AB74" s="95">
        <v>4.21</v>
      </c>
      <c r="AC74" s="95">
        <v>0</v>
      </c>
    </row>
    <row r="75" spans="1:29" s="96" customFormat="1" ht="75" x14ac:dyDescent="0.25">
      <c r="A75" s="95">
        <v>65</v>
      </c>
      <c r="B75" s="95" t="s">
        <v>324</v>
      </c>
      <c r="C75" s="95" t="s">
        <v>215</v>
      </c>
      <c r="D75" s="95" t="s">
        <v>530</v>
      </c>
      <c r="E75" s="95">
        <v>10</v>
      </c>
      <c r="F75" s="95" t="s">
        <v>531</v>
      </c>
      <c r="G75" s="95" t="s">
        <v>532</v>
      </c>
      <c r="H75" s="95" t="s">
        <v>210</v>
      </c>
      <c r="I75" s="95">
        <v>10</v>
      </c>
      <c r="J75" s="95">
        <v>0</v>
      </c>
      <c r="K75" s="95">
        <v>0</v>
      </c>
      <c r="L75" s="95" t="s">
        <v>220</v>
      </c>
      <c r="M75" s="95"/>
      <c r="N75" s="95"/>
      <c r="O75" s="95">
        <v>1</v>
      </c>
      <c r="P75" s="95"/>
      <c r="Q75" s="95"/>
      <c r="R75" s="95">
        <v>1</v>
      </c>
      <c r="S75" s="95"/>
      <c r="T75" s="95"/>
      <c r="U75" s="95">
        <v>1</v>
      </c>
      <c r="V75" s="95"/>
      <c r="W75" s="95"/>
      <c r="X75" s="95">
        <v>450</v>
      </c>
      <c r="Y75" s="95"/>
      <c r="Z75" s="95"/>
      <c r="AA75" s="95" t="s">
        <v>533</v>
      </c>
      <c r="AB75" s="95">
        <v>4.21</v>
      </c>
      <c r="AC75" s="95">
        <v>0</v>
      </c>
    </row>
    <row r="76" spans="1:29" s="96" customFormat="1" ht="75" x14ac:dyDescent="0.25">
      <c r="A76" s="95">
        <v>66</v>
      </c>
      <c r="B76" s="95" t="s">
        <v>324</v>
      </c>
      <c r="C76" s="95" t="s">
        <v>254</v>
      </c>
      <c r="D76" s="95" t="s">
        <v>534</v>
      </c>
      <c r="E76" s="95">
        <v>10</v>
      </c>
      <c r="F76" s="95" t="s">
        <v>535</v>
      </c>
      <c r="G76" s="95" t="s">
        <v>536</v>
      </c>
      <c r="H76" s="95" t="s">
        <v>210</v>
      </c>
      <c r="I76" s="95">
        <v>5.82</v>
      </c>
      <c r="J76" s="95">
        <v>0</v>
      </c>
      <c r="K76" s="95">
        <v>0</v>
      </c>
      <c r="L76" s="95" t="s">
        <v>220</v>
      </c>
      <c r="M76" s="95"/>
      <c r="N76" s="95"/>
      <c r="O76" s="95">
        <v>5</v>
      </c>
      <c r="P76" s="95"/>
      <c r="Q76" s="95"/>
      <c r="R76" s="95">
        <v>5</v>
      </c>
      <c r="S76" s="95"/>
      <c r="T76" s="95"/>
      <c r="U76" s="95">
        <v>5</v>
      </c>
      <c r="V76" s="95"/>
      <c r="W76" s="95"/>
      <c r="X76" s="95">
        <v>550</v>
      </c>
      <c r="Y76" s="95"/>
      <c r="Z76" s="95" t="s">
        <v>537</v>
      </c>
      <c r="AA76" s="95" t="s">
        <v>241</v>
      </c>
      <c r="AB76" s="95">
        <v>4.4000000000000004</v>
      </c>
      <c r="AC76" s="95">
        <v>0</v>
      </c>
    </row>
    <row r="77" spans="1:29" s="96" customFormat="1" ht="60" x14ac:dyDescent="0.25">
      <c r="A77" s="95">
        <v>67</v>
      </c>
      <c r="B77" s="95" t="s">
        <v>538</v>
      </c>
      <c r="C77" s="95" t="s">
        <v>215</v>
      </c>
      <c r="D77" s="95" t="s">
        <v>539</v>
      </c>
      <c r="E77" s="95">
        <v>35</v>
      </c>
      <c r="F77" s="95" t="s">
        <v>540</v>
      </c>
      <c r="G77" s="95" t="s">
        <v>540</v>
      </c>
      <c r="H77" s="95" t="s">
        <v>210</v>
      </c>
      <c r="I77" s="95">
        <v>0</v>
      </c>
      <c r="J77" s="95">
        <v>1</v>
      </c>
      <c r="K77" s="95">
        <v>0</v>
      </c>
      <c r="L77" s="95" t="s">
        <v>502</v>
      </c>
      <c r="M77" s="95"/>
      <c r="N77" s="95"/>
      <c r="O77" s="95"/>
      <c r="P77" s="95"/>
      <c r="Q77" s="95"/>
      <c r="R77" s="95"/>
      <c r="S77" s="95">
        <v>0</v>
      </c>
      <c r="T77" s="95"/>
      <c r="U77" s="95"/>
      <c r="V77" s="95"/>
      <c r="W77" s="95"/>
      <c r="X77" s="95"/>
      <c r="Y77" s="95"/>
      <c r="Z77" s="95" t="s">
        <v>541</v>
      </c>
      <c r="AA77" s="95" t="s">
        <v>542</v>
      </c>
      <c r="AB77" s="95">
        <v>4.1100000000000003</v>
      </c>
      <c r="AC77" s="95">
        <v>0</v>
      </c>
    </row>
    <row r="78" spans="1:29" s="96" customFormat="1" ht="60" x14ac:dyDescent="0.25">
      <c r="A78" s="95">
        <v>68</v>
      </c>
      <c r="B78" s="95" t="s">
        <v>538</v>
      </c>
      <c r="C78" s="95" t="s">
        <v>215</v>
      </c>
      <c r="D78" s="95" t="s">
        <v>539</v>
      </c>
      <c r="E78" s="95">
        <v>20</v>
      </c>
      <c r="F78" s="95" t="s">
        <v>543</v>
      </c>
      <c r="G78" s="95" t="s">
        <v>544</v>
      </c>
      <c r="H78" s="95" t="s">
        <v>210</v>
      </c>
      <c r="I78" s="95">
        <v>2.73</v>
      </c>
      <c r="J78" s="95">
        <v>0</v>
      </c>
      <c r="K78" s="95">
        <v>0</v>
      </c>
      <c r="L78" s="95" t="s">
        <v>545</v>
      </c>
      <c r="M78" s="95"/>
      <c r="N78" s="95"/>
      <c r="O78" s="95">
        <v>775</v>
      </c>
      <c r="P78" s="95"/>
      <c r="Q78" s="95"/>
      <c r="R78" s="95">
        <v>775</v>
      </c>
      <c r="S78" s="95"/>
      <c r="T78" s="95"/>
      <c r="U78" s="95"/>
      <c r="V78" s="95">
        <v>775</v>
      </c>
      <c r="W78" s="95"/>
      <c r="X78" s="95">
        <v>750</v>
      </c>
      <c r="Y78" s="95"/>
      <c r="Z78" s="95" t="s">
        <v>546</v>
      </c>
      <c r="AA78" s="95" t="s">
        <v>542</v>
      </c>
      <c r="AB78" s="95">
        <v>4.1100000000000003</v>
      </c>
      <c r="AC78" s="95">
        <v>0</v>
      </c>
    </row>
    <row r="79" spans="1:29" s="96" customFormat="1" ht="90" x14ac:dyDescent="0.25">
      <c r="A79" s="95">
        <v>69</v>
      </c>
      <c r="B79" s="95" t="s">
        <v>538</v>
      </c>
      <c r="C79" s="95" t="s">
        <v>215</v>
      </c>
      <c r="D79" s="95" t="s">
        <v>547</v>
      </c>
      <c r="E79" s="95">
        <v>10</v>
      </c>
      <c r="F79" s="95" t="s">
        <v>548</v>
      </c>
      <c r="G79" s="95" t="s">
        <v>549</v>
      </c>
      <c r="H79" s="95" t="s">
        <v>210</v>
      </c>
      <c r="I79" s="95">
        <v>0.17</v>
      </c>
      <c r="J79" s="95">
        <v>0</v>
      </c>
      <c r="K79" s="95">
        <v>0</v>
      </c>
      <c r="L79" s="95" t="s">
        <v>550</v>
      </c>
      <c r="M79" s="95"/>
      <c r="N79" s="95"/>
      <c r="O79" s="95">
        <v>355</v>
      </c>
      <c r="P79" s="95"/>
      <c r="Q79" s="95"/>
      <c r="R79" s="95">
        <v>355</v>
      </c>
      <c r="S79" s="95"/>
      <c r="T79" s="95"/>
      <c r="U79" s="95"/>
      <c r="V79" s="95">
        <v>355</v>
      </c>
      <c r="W79" s="95"/>
      <c r="X79" s="95">
        <v>60</v>
      </c>
      <c r="Y79" s="95"/>
      <c r="Z79" s="95" t="s">
        <v>551</v>
      </c>
      <c r="AA79" s="95" t="s">
        <v>542</v>
      </c>
      <c r="AB79" s="95">
        <v>4.1100000000000003</v>
      </c>
      <c r="AC79" s="95">
        <v>0</v>
      </c>
    </row>
    <row r="80" spans="1:29" s="96" customFormat="1" ht="60" x14ac:dyDescent="0.25">
      <c r="A80" s="95">
        <v>70</v>
      </c>
      <c r="B80" s="95" t="s">
        <v>538</v>
      </c>
      <c r="C80" s="95" t="s">
        <v>215</v>
      </c>
      <c r="D80" s="95" t="s">
        <v>552</v>
      </c>
      <c r="E80" s="95">
        <v>10</v>
      </c>
      <c r="F80" s="95" t="s">
        <v>553</v>
      </c>
      <c r="G80" s="95" t="s">
        <v>553</v>
      </c>
      <c r="H80" s="95" t="s">
        <v>210</v>
      </c>
      <c r="I80" s="95">
        <v>0</v>
      </c>
      <c r="J80" s="95">
        <v>1</v>
      </c>
      <c r="K80" s="95">
        <v>0</v>
      </c>
      <c r="L80" s="95" t="s">
        <v>220</v>
      </c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 t="s">
        <v>554</v>
      </c>
      <c r="AA80" s="95" t="s">
        <v>542</v>
      </c>
      <c r="AB80" s="95">
        <v>4.1100000000000003</v>
      </c>
      <c r="AC80" s="95">
        <v>0</v>
      </c>
    </row>
    <row r="81" spans="1:29" s="96" customFormat="1" ht="60" x14ac:dyDescent="0.25">
      <c r="A81" s="95">
        <v>71</v>
      </c>
      <c r="B81" s="95" t="s">
        <v>538</v>
      </c>
      <c r="C81" s="95" t="s">
        <v>215</v>
      </c>
      <c r="D81" s="95" t="s">
        <v>555</v>
      </c>
      <c r="E81" s="95">
        <v>10</v>
      </c>
      <c r="F81" s="95" t="s">
        <v>556</v>
      </c>
      <c r="G81" s="95" t="s">
        <v>556</v>
      </c>
      <c r="H81" s="95" t="s">
        <v>210</v>
      </c>
      <c r="I81" s="95">
        <v>0</v>
      </c>
      <c r="J81" s="95">
        <v>1</v>
      </c>
      <c r="K81" s="95">
        <v>0</v>
      </c>
      <c r="L81" s="95" t="s">
        <v>557</v>
      </c>
      <c r="M81" s="95"/>
      <c r="N81" s="95"/>
      <c r="O81" s="95">
        <v>151</v>
      </c>
      <c r="P81" s="95"/>
      <c r="Q81" s="95"/>
      <c r="R81" s="95">
        <v>151</v>
      </c>
      <c r="S81" s="95"/>
      <c r="T81" s="95"/>
      <c r="U81" s="95"/>
      <c r="V81" s="95">
        <v>151</v>
      </c>
      <c r="W81" s="95"/>
      <c r="X81" s="95"/>
      <c r="Y81" s="95"/>
      <c r="Z81" s="95" t="s">
        <v>558</v>
      </c>
      <c r="AA81" s="95" t="s">
        <v>542</v>
      </c>
      <c r="AB81" s="95">
        <v>4.1100000000000003</v>
      </c>
      <c r="AC81" s="95">
        <v>0</v>
      </c>
    </row>
    <row r="82" spans="1:29" s="96" customFormat="1" ht="60" x14ac:dyDescent="0.25">
      <c r="A82" s="95">
        <v>72</v>
      </c>
      <c r="B82" s="95" t="s">
        <v>538</v>
      </c>
      <c r="C82" s="95" t="s">
        <v>215</v>
      </c>
      <c r="D82" s="95" t="s">
        <v>559</v>
      </c>
      <c r="E82" s="95">
        <v>10</v>
      </c>
      <c r="F82" s="95" t="s">
        <v>560</v>
      </c>
      <c r="G82" s="95" t="s">
        <v>560</v>
      </c>
      <c r="H82" s="95" t="s">
        <v>210</v>
      </c>
      <c r="I82" s="95">
        <v>0</v>
      </c>
      <c r="J82" s="95">
        <v>1</v>
      </c>
      <c r="K82" s="95">
        <v>0</v>
      </c>
      <c r="L82" s="95" t="s">
        <v>561</v>
      </c>
      <c r="M82" s="95"/>
      <c r="N82" s="95"/>
      <c r="O82" s="95">
        <v>1</v>
      </c>
      <c r="P82" s="95"/>
      <c r="Q82" s="95"/>
      <c r="R82" s="95">
        <v>1</v>
      </c>
      <c r="S82" s="95"/>
      <c r="T82" s="95"/>
      <c r="U82" s="95"/>
      <c r="V82" s="95">
        <v>1</v>
      </c>
      <c r="W82" s="95"/>
      <c r="X82" s="95"/>
      <c r="Y82" s="95"/>
      <c r="Z82" s="95" t="s">
        <v>562</v>
      </c>
      <c r="AA82" s="95" t="s">
        <v>542</v>
      </c>
      <c r="AB82" s="95">
        <v>4.1100000000000003</v>
      </c>
      <c r="AC82" s="95">
        <v>0</v>
      </c>
    </row>
    <row r="83" spans="1:29" s="96" customFormat="1" ht="60" x14ac:dyDescent="0.25">
      <c r="A83" s="95">
        <v>73</v>
      </c>
      <c r="B83" s="95" t="s">
        <v>538</v>
      </c>
      <c r="C83" s="95" t="s">
        <v>215</v>
      </c>
      <c r="D83" s="95" t="s">
        <v>563</v>
      </c>
      <c r="E83" s="95">
        <v>35</v>
      </c>
      <c r="F83" s="95" t="s">
        <v>564</v>
      </c>
      <c r="G83" s="95" t="s">
        <v>564</v>
      </c>
      <c r="H83" s="95" t="s">
        <v>210</v>
      </c>
      <c r="I83" s="95">
        <v>0</v>
      </c>
      <c r="J83" s="95">
        <v>1</v>
      </c>
      <c r="K83" s="95">
        <v>0</v>
      </c>
      <c r="L83" s="95" t="s">
        <v>502</v>
      </c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 t="s">
        <v>565</v>
      </c>
      <c r="AA83" s="95" t="s">
        <v>542</v>
      </c>
      <c r="AB83" s="95">
        <v>4.1100000000000003</v>
      </c>
      <c r="AC83" s="95">
        <v>0</v>
      </c>
    </row>
    <row r="84" spans="1:29" s="96" customFormat="1" ht="60" x14ac:dyDescent="0.25">
      <c r="A84" s="95">
        <v>74</v>
      </c>
      <c r="B84" s="95" t="s">
        <v>538</v>
      </c>
      <c r="C84" s="95" t="s">
        <v>215</v>
      </c>
      <c r="D84" s="95" t="s">
        <v>566</v>
      </c>
      <c r="E84" s="95">
        <v>10</v>
      </c>
      <c r="F84" s="95" t="s">
        <v>567</v>
      </c>
      <c r="G84" s="95" t="s">
        <v>567</v>
      </c>
      <c r="H84" s="95" t="s">
        <v>210</v>
      </c>
      <c r="I84" s="95">
        <v>0</v>
      </c>
      <c r="J84" s="95">
        <v>1</v>
      </c>
      <c r="K84" s="95">
        <v>0</v>
      </c>
      <c r="L84" s="95" t="s">
        <v>557</v>
      </c>
      <c r="M84" s="95"/>
      <c r="N84" s="95"/>
      <c r="O84" s="95">
        <v>151</v>
      </c>
      <c r="P84" s="95"/>
      <c r="Q84" s="95"/>
      <c r="R84" s="95">
        <v>151</v>
      </c>
      <c r="S84" s="95"/>
      <c r="T84" s="95"/>
      <c r="U84" s="95"/>
      <c r="V84" s="95">
        <v>151</v>
      </c>
      <c r="W84" s="95"/>
      <c r="X84" s="95"/>
      <c r="Y84" s="95"/>
      <c r="Z84" s="95" t="s">
        <v>568</v>
      </c>
      <c r="AA84" s="95" t="s">
        <v>542</v>
      </c>
      <c r="AB84" s="95">
        <v>4.1100000000000003</v>
      </c>
      <c r="AC84" s="95">
        <v>0</v>
      </c>
    </row>
    <row r="85" spans="1:29" s="96" customFormat="1" ht="60" x14ac:dyDescent="0.25">
      <c r="A85" s="95">
        <v>75</v>
      </c>
      <c r="B85" s="95" t="s">
        <v>538</v>
      </c>
      <c r="C85" s="95" t="s">
        <v>215</v>
      </c>
      <c r="D85" s="95" t="s">
        <v>559</v>
      </c>
      <c r="E85" s="95">
        <v>10</v>
      </c>
      <c r="F85" s="95" t="s">
        <v>569</v>
      </c>
      <c r="G85" s="95" t="s">
        <v>569</v>
      </c>
      <c r="H85" s="95" t="s">
        <v>210</v>
      </c>
      <c r="I85" s="95">
        <v>0</v>
      </c>
      <c r="J85" s="95">
        <v>1</v>
      </c>
      <c r="K85" s="95">
        <v>0</v>
      </c>
      <c r="L85" s="95" t="s">
        <v>557</v>
      </c>
      <c r="M85" s="95"/>
      <c r="N85" s="95"/>
      <c r="O85" s="95">
        <v>151</v>
      </c>
      <c r="P85" s="95"/>
      <c r="Q85" s="95"/>
      <c r="R85" s="95">
        <v>151</v>
      </c>
      <c r="S85" s="95"/>
      <c r="T85" s="95"/>
      <c r="U85" s="95"/>
      <c r="V85" s="95">
        <v>151</v>
      </c>
      <c r="W85" s="95"/>
      <c r="X85" s="95"/>
      <c r="Y85" s="95"/>
      <c r="Z85" s="95" t="s">
        <v>570</v>
      </c>
      <c r="AA85" s="95" t="s">
        <v>542</v>
      </c>
      <c r="AB85" s="95">
        <v>4.1100000000000003</v>
      </c>
      <c r="AC85" s="95">
        <v>0</v>
      </c>
    </row>
    <row r="86" spans="1:29" s="96" customFormat="1" ht="60" x14ac:dyDescent="0.25">
      <c r="A86" s="95">
        <v>76</v>
      </c>
      <c r="B86" s="95" t="s">
        <v>538</v>
      </c>
      <c r="C86" s="95" t="s">
        <v>215</v>
      </c>
      <c r="D86" s="95" t="s">
        <v>559</v>
      </c>
      <c r="E86" s="95">
        <v>10</v>
      </c>
      <c r="F86" s="95" t="s">
        <v>571</v>
      </c>
      <c r="G86" s="95" t="s">
        <v>571</v>
      </c>
      <c r="H86" s="95" t="s">
        <v>210</v>
      </c>
      <c r="I86" s="95">
        <v>0</v>
      </c>
      <c r="J86" s="95">
        <v>1</v>
      </c>
      <c r="K86" s="95">
        <v>0</v>
      </c>
      <c r="L86" s="95" t="s">
        <v>557</v>
      </c>
      <c r="M86" s="95"/>
      <c r="N86" s="95"/>
      <c r="O86" s="95">
        <v>151</v>
      </c>
      <c r="P86" s="95"/>
      <c r="Q86" s="95"/>
      <c r="R86" s="95">
        <v>151</v>
      </c>
      <c r="S86" s="95"/>
      <c r="T86" s="95"/>
      <c r="U86" s="95"/>
      <c r="V86" s="95">
        <v>151</v>
      </c>
      <c r="W86" s="95"/>
      <c r="X86" s="95"/>
      <c r="Y86" s="95"/>
      <c r="Z86" s="95" t="s">
        <v>572</v>
      </c>
      <c r="AA86" s="95" t="s">
        <v>542</v>
      </c>
      <c r="AB86" s="95">
        <v>4.1100000000000003</v>
      </c>
      <c r="AC86" s="95">
        <v>0</v>
      </c>
    </row>
    <row r="87" spans="1:29" s="96" customFormat="1" ht="60" x14ac:dyDescent="0.25">
      <c r="A87" s="95">
        <v>77</v>
      </c>
      <c r="B87" s="95" t="s">
        <v>538</v>
      </c>
      <c r="C87" s="95" t="s">
        <v>215</v>
      </c>
      <c r="D87" s="95" t="s">
        <v>559</v>
      </c>
      <c r="E87" s="95">
        <v>10</v>
      </c>
      <c r="F87" s="95" t="s">
        <v>573</v>
      </c>
      <c r="G87" s="95" t="s">
        <v>574</v>
      </c>
      <c r="H87" s="95" t="s">
        <v>210</v>
      </c>
      <c r="I87" s="95">
        <v>0.83</v>
      </c>
      <c r="J87" s="95">
        <v>0</v>
      </c>
      <c r="K87" s="95">
        <v>0</v>
      </c>
      <c r="L87" s="95" t="s">
        <v>557</v>
      </c>
      <c r="M87" s="95"/>
      <c r="N87" s="95"/>
      <c r="O87" s="95">
        <v>151</v>
      </c>
      <c r="P87" s="95"/>
      <c r="Q87" s="95"/>
      <c r="R87" s="95">
        <v>151</v>
      </c>
      <c r="S87" s="95"/>
      <c r="T87" s="95"/>
      <c r="U87" s="95"/>
      <c r="V87" s="95">
        <v>151</v>
      </c>
      <c r="W87" s="95"/>
      <c r="X87" s="95">
        <v>45</v>
      </c>
      <c r="Y87" s="95"/>
      <c r="Z87" s="95" t="s">
        <v>575</v>
      </c>
      <c r="AA87" s="95" t="s">
        <v>542</v>
      </c>
      <c r="AB87" s="95">
        <v>4.1100000000000003</v>
      </c>
      <c r="AC87" s="95">
        <v>0</v>
      </c>
    </row>
    <row r="88" spans="1:29" s="96" customFormat="1" ht="60" x14ac:dyDescent="0.25">
      <c r="A88" s="95">
        <v>78</v>
      </c>
      <c r="B88" s="95" t="s">
        <v>205</v>
      </c>
      <c r="C88" s="95" t="s">
        <v>215</v>
      </c>
      <c r="D88" s="95" t="s">
        <v>576</v>
      </c>
      <c r="E88" s="95">
        <v>6</v>
      </c>
      <c r="F88" s="95" t="s">
        <v>577</v>
      </c>
      <c r="G88" s="95" t="s">
        <v>578</v>
      </c>
      <c r="H88" s="95" t="s">
        <v>210</v>
      </c>
      <c r="I88" s="95">
        <v>1.47</v>
      </c>
      <c r="J88" s="95">
        <v>0</v>
      </c>
      <c r="K88" s="95">
        <v>0</v>
      </c>
      <c r="L88" s="95" t="s">
        <v>579</v>
      </c>
      <c r="M88" s="95"/>
      <c r="N88" s="95" t="s">
        <v>580</v>
      </c>
      <c r="O88" s="95">
        <v>114</v>
      </c>
      <c r="P88" s="95"/>
      <c r="Q88" s="95">
        <v>2</v>
      </c>
      <c r="R88" s="95">
        <v>112</v>
      </c>
      <c r="S88" s="95"/>
      <c r="T88" s="95"/>
      <c r="U88" s="95">
        <v>2</v>
      </c>
      <c r="V88" s="95">
        <v>112</v>
      </c>
      <c r="W88" s="95"/>
      <c r="X88" s="95"/>
      <c r="Y88" s="95"/>
      <c r="Z88" s="95" t="s">
        <v>581</v>
      </c>
      <c r="AA88" s="95" t="s">
        <v>214</v>
      </c>
      <c r="AB88" s="95">
        <v>4.1399999999999997</v>
      </c>
      <c r="AC88" s="95">
        <v>0</v>
      </c>
    </row>
    <row r="89" spans="1:29" s="96" customFormat="1" ht="135" x14ac:dyDescent="0.25">
      <c r="A89" s="95">
        <v>79</v>
      </c>
      <c r="B89" s="95" t="s">
        <v>205</v>
      </c>
      <c r="C89" s="95" t="s">
        <v>215</v>
      </c>
      <c r="D89" s="95" t="s">
        <v>582</v>
      </c>
      <c r="E89" s="95">
        <v>10</v>
      </c>
      <c r="F89" s="95" t="s">
        <v>583</v>
      </c>
      <c r="G89" s="95" t="s">
        <v>584</v>
      </c>
      <c r="H89" s="95" t="s">
        <v>210</v>
      </c>
      <c r="I89" s="95">
        <v>5.92</v>
      </c>
      <c r="J89" s="95">
        <v>0</v>
      </c>
      <c r="K89" s="95">
        <v>0</v>
      </c>
      <c r="L89" s="95" t="s">
        <v>585</v>
      </c>
      <c r="M89" s="95"/>
      <c r="N89" s="95" t="s">
        <v>586</v>
      </c>
      <c r="O89" s="95">
        <v>245</v>
      </c>
      <c r="P89" s="95"/>
      <c r="Q89" s="95">
        <v>8</v>
      </c>
      <c r="R89" s="95">
        <v>237</v>
      </c>
      <c r="S89" s="95"/>
      <c r="T89" s="95"/>
      <c r="U89" s="95">
        <v>10</v>
      </c>
      <c r="V89" s="95">
        <v>235</v>
      </c>
      <c r="W89" s="95"/>
      <c r="X89" s="95"/>
      <c r="Y89" s="95"/>
      <c r="Z89" s="95" t="s">
        <v>587</v>
      </c>
      <c r="AA89" s="95" t="s">
        <v>317</v>
      </c>
      <c r="AB89" s="95">
        <v>4.0999999999999996</v>
      </c>
      <c r="AC89" s="95">
        <v>0</v>
      </c>
    </row>
    <row r="90" spans="1:29" s="96" customFormat="1" ht="45" x14ac:dyDescent="0.25">
      <c r="A90" s="95">
        <v>80</v>
      </c>
      <c r="B90" s="95" t="s">
        <v>205</v>
      </c>
      <c r="C90" s="95" t="s">
        <v>206</v>
      </c>
      <c r="D90" s="95" t="s">
        <v>588</v>
      </c>
      <c r="E90" s="95">
        <v>10</v>
      </c>
      <c r="F90" s="95" t="s">
        <v>589</v>
      </c>
      <c r="G90" s="95" t="s">
        <v>590</v>
      </c>
      <c r="H90" s="95" t="s">
        <v>210</v>
      </c>
      <c r="I90" s="95">
        <v>63.15</v>
      </c>
      <c r="J90" s="95">
        <v>0</v>
      </c>
      <c r="K90" s="95">
        <v>0</v>
      </c>
      <c r="L90" s="95" t="s">
        <v>591</v>
      </c>
      <c r="M90" s="95"/>
      <c r="N90" s="95"/>
      <c r="O90" s="95">
        <v>57</v>
      </c>
      <c r="P90" s="95"/>
      <c r="Q90" s="95"/>
      <c r="R90" s="95">
        <v>57</v>
      </c>
      <c r="S90" s="95"/>
      <c r="T90" s="95"/>
      <c r="U90" s="95">
        <v>1</v>
      </c>
      <c r="V90" s="95">
        <v>56</v>
      </c>
      <c r="W90" s="95"/>
      <c r="X90" s="95"/>
      <c r="Y90" s="95"/>
      <c r="Z90" s="95" t="s">
        <v>592</v>
      </c>
      <c r="AA90" s="95" t="s">
        <v>593</v>
      </c>
      <c r="AB90" s="95">
        <v>4.0999999999999996</v>
      </c>
      <c r="AC90" s="95">
        <v>0</v>
      </c>
    </row>
    <row r="91" spans="1:29" s="96" customFormat="1" ht="90" x14ac:dyDescent="0.25">
      <c r="A91" s="95">
        <v>81</v>
      </c>
      <c r="B91" s="95" t="s">
        <v>205</v>
      </c>
      <c r="C91" s="95" t="s">
        <v>206</v>
      </c>
      <c r="D91" s="95" t="s">
        <v>594</v>
      </c>
      <c r="E91" s="95">
        <v>10</v>
      </c>
      <c r="F91" s="95" t="s">
        <v>595</v>
      </c>
      <c r="G91" s="95" t="s">
        <v>596</v>
      </c>
      <c r="H91" s="95" t="s">
        <v>219</v>
      </c>
      <c r="I91" s="95">
        <v>3.32</v>
      </c>
      <c r="J91" s="95">
        <v>0</v>
      </c>
      <c r="K91" s="95">
        <v>0</v>
      </c>
      <c r="L91" s="95" t="s">
        <v>597</v>
      </c>
      <c r="M91" s="95"/>
      <c r="N91" s="95" t="s">
        <v>598</v>
      </c>
      <c r="O91" s="95">
        <v>22</v>
      </c>
      <c r="P91" s="95"/>
      <c r="Q91" s="95">
        <v>2</v>
      </c>
      <c r="R91" s="95">
        <v>20</v>
      </c>
      <c r="S91" s="95"/>
      <c r="T91" s="95"/>
      <c r="U91" s="95">
        <v>7</v>
      </c>
      <c r="V91" s="95">
        <v>15</v>
      </c>
      <c r="W91" s="95"/>
      <c r="X91" s="95"/>
      <c r="Y91" s="95"/>
      <c r="Z91" s="95" t="s">
        <v>599</v>
      </c>
      <c r="AA91" s="95" t="s">
        <v>234</v>
      </c>
      <c r="AB91" s="95">
        <v>4.0999999999999996</v>
      </c>
      <c r="AC91" s="95">
        <v>1</v>
      </c>
    </row>
    <row r="92" spans="1:29" s="96" customFormat="1" ht="210" x14ac:dyDescent="0.25">
      <c r="A92" s="95">
        <v>82</v>
      </c>
      <c r="B92" s="95" t="s">
        <v>205</v>
      </c>
      <c r="C92" s="95" t="s">
        <v>215</v>
      </c>
      <c r="D92" s="95" t="s">
        <v>600</v>
      </c>
      <c r="E92" s="95">
        <v>10</v>
      </c>
      <c r="F92" s="95" t="s">
        <v>601</v>
      </c>
      <c r="G92" s="95" t="s">
        <v>602</v>
      </c>
      <c r="H92" s="95" t="s">
        <v>210</v>
      </c>
      <c r="I92" s="95">
        <v>1.4</v>
      </c>
      <c r="J92" s="95">
        <v>0</v>
      </c>
      <c r="K92" s="95">
        <v>0</v>
      </c>
      <c r="L92" s="95" t="s">
        <v>603</v>
      </c>
      <c r="M92" s="95"/>
      <c r="N92" s="95"/>
      <c r="O92" s="95">
        <v>1043</v>
      </c>
      <c r="P92" s="95"/>
      <c r="Q92" s="95">
        <v>10</v>
      </c>
      <c r="R92" s="95">
        <v>1033</v>
      </c>
      <c r="S92" s="95"/>
      <c r="T92" s="95"/>
      <c r="U92" s="95">
        <v>22</v>
      </c>
      <c r="V92" s="95">
        <v>1021</v>
      </c>
      <c r="W92" s="95"/>
      <c r="X92" s="95"/>
      <c r="Y92" s="95"/>
      <c r="Z92" s="95" t="s">
        <v>604</v>
      </c>
      <c r="AA92" s="95" t="s">
        <v>458</v>
      </c>
      <c r="AB92" s="95">
        <v>4.1100000000000003</v>
      </c>
      <c r="AC92" s="95">
        <v>0</v>
      </c>
    </row>
    <row r="93" spans="1:29" s="96" customFormat="1" ht="120" x14ac:dyDescent="0.25">
      <c r="A93" s="95">
        <v>83</v>
      </c>
      <c r="B93" s="95" t="s">
        <v>318</v>
      </c>
      <c r="C93" s="95" t="s">
        <v>215</v>
      </c>
      <c r="D93" s="95" t="s">
        <v>605</v>
      </c>
      <c r="E93" s="95">
        <v>20</v>
      </c>
      <c r="F93" s="95" t="s">
        <v>606</v>
      </c>
      <c r="G93" s="95" t="s">
        <v>607</v>
      </c>
      <c r="H93" s="95" t="s">
        <v>210</v>
      </c>
      <c r="I93" s="95">
        <v>2.5</v>
      </c>
      <c r="J93" s="95">
        <v>0</v>
      </c>
      <c r="K93" s="95">
        <v>0</v>
      </c>
      <c r="L93" s="95" t="s">
        <v>608</v>
      </c>
      <c r="M93" s="95"/>
      <c r="N93" s="95"/>
      <c r="O93" s="95">
        <v>152</v>
      </c>
      <c r="P93" s="95"/>
      <c r="Q93" s="95"/>
      <c r="R93" s="95">
        <v>152</v>
      </c>
      <c r="S93" s="95"/>
      <c r="T93" s="95"/>
      <c r="U93" s="95"/>
      <c r="V93" s="95">
        <v>152</v>
      </c>
      <c r="W93" s="95"/>
      <c r="X93" s="95">
        <v>187</v>
      </c>
      <c r="Y93" s="95"/>
      <c r="Z93" s="95" t="s">
        <v>609</v>
      </c>
      <c r="AA93" s="95" t="s">
        <v>520</v>
      </c>
      <c r="AB93" s="95">
        <v>4.21</v>
      </c>
      <c r="AC93" s="95">
        <v>0</v>
      </c>
    </row>
    <row r="94" spans="1:29" s="96" customFormat="1" ht="60" x14ac:dyDescent="0.25">
      <c r="A94" s="95">
        <v>84</v>
      </c>
      <c r="B94" s="95" t="s">
        <v>318</v>
      </c>
      <c r="C94" s="95" t="s">
        <v>215</v>
      </c>
      <c r="D94" s="95" t="s">
        <v>2</v>
      </c>
      <c r="E94" s="95">
        <v>110</v>
      </c>
      <c r="F94" s="95" t="s">
        <v>610</v>
      </c>
      <c r="G94" s="95" t="s">
        <v>610</v>
      </c>
      <c r="H94" s="95" t="s">
        <v>210</v>
      </c>
      <c r="I94" s="95">
        <v>0</v>
      </c>
      <c r="J94" s="95">
        <v>1</v>
      </c>
      <c r="K94" s="95">
        <v>0</v>
      </c>
      <c r="L94" s="95" t="s">
        <v>376</v>
      </c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 t="s">
        <v>611</v>
      </c>
      <c r="AA94" s="95" t="s">
        <v>520</v>
      </c>
      <c r="AB94" s="95">
        <v>4.21</v>
      </c>
      <c r="AC94" s="95">
        <v>0</v>
      </c>
    </row>
    <row r="95" spans="1:29" s="96" customFormat="1" ht="60" x14ac:dyDescent="0.25">
      <c r="A95" s="95">
        <v>85</v>
      </c>
      <c r="B95" s="95" t="s">
        <v>318</v>
      </c>
      <c r="C95" s="95" t="s">
        <v>215</v>
      </c>
      <c r="D95" s="95" t="s">
        <v>1</v>
      </c>
      <c r="E95" s="95">
        <v>110</v>
      </c>
      <c r="F95" s="95" t="s">
        <v>610</v>
      </c>
      <c r="G95" s="95" t="s">
        <v>610</v>
      </c>
      <c r="H95" s="95" t="s">
        <v>210</v>
      </c>
      <c r="I95" s="95">
        <v>0</v>
      </c>
      <c r="J95" s="95">
        <v>1</v>
      </c>
      <c r="K95" s="95">
        <v>0</v>
      </c>
      <c r="L95" s="95" t="s">
        <v>376</v>
      </c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 t="s">
        <v>612</v>
      </c>
      <c r="AA95" s="95" t="s">
        <v>520</v>
      </c>
      <c r="AB95" s="95">
        <v>4.21</v>
      </c>
      <c r="AC95" s="95">
        <v>0</v>
      </c>
    </row>
    <row r="96" spans="1:29" s="96" customFormat="1" ht="75" x14ac:dyDescent="0.25">
      <c r="A96" s="95">
        <v>86</v>
      </c>
      <c r="B96" s="95" t="s">
        <v>318</v>
      </c>
      <c r="C96" s="95" t="s">
        <v>215</v>
      </c>
      <c r="D96" s="95" t="s">
        <v>613</v>
      </c>
      <c r="E96" s="95">
        <v>20</v>
      </c>
      <c r="F96" s="95" t="s">
        <v>614</v>
      </c>
      <c r="G96" s="95" t="s">
        <v>615</v>
      </c>
      <c r="H96" s="95" t="s">
        <v>210</v>
      </c>
      <c r="I96" s="95">
        <v>0.33</v>
      </c>
      <c r="J96" s="95">
        <v>0</v>
      </c>
      <c r="K96" s="95">
        <v>0</v>
      </c>
      <c r="L96" s="95" t="s">
        <v>616</v>
      </c>
      <c r="M96" s="95"/>
      <c r="N96" s="95" t="s">
        <v>439</v>
      </c>
      <c r="O96" s="95">
        <v>231</v>
      </c>
      <c r="P96" s="95"/>
      <c r="Q96" s="95">
        <v>2</v>
      </c>
      <c r="R96" s="95">
        <v>229</v>
      </c>
      <c r="S96" s="95"/>
      <c r="T96" s="95"/>
      <c r="U96" s="95"/>
      <c r="V96" s="95">
        <v>231</v>
      </c>
      <c r="W96" s="95"/>
      <c r="X96" s="95">
        <v>34</v>
      </c>
      <c r="Y96" s="95"/>
      <c r="Z96" s="95" t="s">
        <v>617</v>
      </c>
      <c r="AA96" s="95" t="s">
        <v>520</v>
      </c>
      <c r="AB96" s="95">
        <v>4.21</v>
      </c>
      <c r="AC96" s="95">
        <v>0</v>
      </c>
    </row>
    <row r="97" spans="1:29" s="96" customFormat="1" ht="45" x14ac:dyDescent="0.25">
      <c r="A97" s="95">
        <v>87</v>
      </c>
      <c r="B97" s="95" t="s">
        <v>488</v>
      </c>
      <c r="C97" s="95" t="s">
        <v>206</v>
      </c>
      <c r="D97" s="95" t="s">
        <v>618</v>
      </c>
      <c r="E97" s="95">
        <v>10</v>
      </c>
      <c r="F97" s="95" t="s">
        <v>619</v>
      </c>
      <c r="G97" s="95" t="s">
        <v>620</v>
      </c>
      <c r="H97" s="95" t="s">
        <v>219</v>
      </c>
      <c r="I97" s="95">
        <v>6.08</v>
      </c>
      <c r="J97" s="95">
        <v>0</v>
      </c>
      <c r="K97" s="95">
        <v>0</v>
      </c>
      <c r="L97" s="95" t="s">
        <v>621</v>
      </c>
      <c r="M97" s="95"/>
      <c r="N97" s="95"/>
      <c r="O97" s="95">
        <v>2</v>
      </c>
      <c r="P97" s="95"/>
      <c r="Q97" s="95"/>
      <c r="R97" s="95">
        <v>2</v>
      </c>
      <c r="S97" s="95"/>
      <c r="T97" s="95"/>
      <c r="U97" s="95">
        <v>2</v>
      </c>
      <c r="V97" s="95"/>
      <c r="W97" s="95"/>
      <c r="X97" s="95">
        <v>15</v>
      </c>
      <c r="Y97" s="95"/>
      <c r="Z97" s="95" t="s">
        <v>622</v>
      </c>
      <c r="AA97" s="95" t="s">
        <v>494</v>
      </c>
      <c r="AB97" s="95">
        <v>4.0999999999999996</v>
      </c>
      <c r="AC97" s="95">
        <v>1</v>
      </c>
    </row>
    <row r="98" spans="1:29" s="96" customFormat="1" ht="135" x14ac:dyDescent="0.25">
      <c r="A98" s="95">
        <v>88</v>
      </c>
      <c r="B98" s="95" t="s">
        <v>488</v>
      </c>
      <c r="C98" s="95" t="s">
        <v>4</v>
      </c>
      <c r="D98" s="95" t="s">
        <v>623</v>
      </c>
      <c r="E98" s="95">
        <v>6</v>
      </c>
      <c r="F98" s="95" t="s">
        <v>624</v>
      </c>
      <c r="G98" s="95" t="s">
        <v>625</v>
      </c>
      <c r="H98" s="95" t="s">
        <v>210</v>
      </c>
      <c r="I98" s="95">
        <v>0.98</v>
      </c>
      <c r="J98" s="95">
        <v>0</v>
      </c>
      <c r="K98" s="95">
        <v>0</v>
      </c>
      <c r="L98" s="95" t="s">
        <v>626</v>
      </c>
      <c r="M98" s="95"/>
      <c r="N98" s="95"/>
      <c r="O98" s="95">
        <v>12</v>
      </c>
      <c r="P98" s="95"/>
      <c r="Q98" s="95"/>
      <c r="R98" s="95">
        <v>12</v>
      </c>
      <c r="S98" s="95"/>
      <c r="T98" s="95"/>
      <c r="U98" s="95">
        <v>12</v>
      </c>
      <c r="V98" s="95"/>
      <c r="W98" s="95"/>
      <c r="X98" s="95">
        <v>841</v>
      </c>
      <c r="Y98" s="95"/>
      <c r="Z98" s="95" t="s">
        <v>627</v>
      </c>
      <c r="AA98" s="95" t="s">
        <v>266</v>
      </c>
      <c r="AB98" s="95">
        <v>4.4000000000000004</v>
      </c>
      <c r="AC98" s="95">
        <v>0</v>
      </c>
    </row>
    <row r="99" spans="1:29" s="96" customFormat="1" ht="45" x14ac:dyDescent="0.25">
      <c r="A99" s="95">
        <v>89</v>
      </c>
      <c r="B99" s="95" t="s">
        <v>488</v>
      </c>
      <c r="C99" s="95" t="s">
        <v>4</v>
      </c>
      <c r="D99" s="95" t="s">
        <v>500</v>
      </c>
      <c r="E99" s="95">
        <v>35</v>
      </c>
      <c r="F99" s="95" t="s">
        <v>628</v>
      </c>
      <c r="G99" s="95" t="s">
        <v>628</v>
      </c>
      <c r="H99" s="95" t="s">
        <v>210</v>
      </c>
      <c r="I99" s="95">
        <v>0</v>
      </c>
      <c r="J99" s="95">
        <v>1</v>
      </c>
      <c r="K99" s="95">
        <v>0</v>
      </c>
      <c r="L99" s="95" t="s">
        <v>629</v>
      </c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 t="s">
        <v>630</v>
      </c>
      <c r="AA99" s="95" t="s">
        <v>520</v>
      </c>
      <c r="AB99" s="95">
        <v>4.21</v>
      </c>
      <c r="AC99" s="95">
        <v>0</v>
      </c>
    </row>
    <row r="100" spans="1:29" s="96" customFormat="1" ht="60" x14ac:dyDescent="0.25">
      <c r="A100" s="95">
        <v>90</v>
      </c>
      <c r="B100" s="95" t="s">
        <v>324</v>
      </c>
      <c r="C100" s="95" t="s">
        <v>254</v>
      </c>
      <c r="D100" s="95" t="s">
        <v>631</v>
      </c>
      <c r="E100" s="95">
        <v>10</v>
      </c>
      <c r="F100" s="95" t="s">
        <v>632</v>
      </c>
      <c r="G100" s="95" t="s">
        <v>633</v>
      </c>
      <c r="H100" s="95" t="s">
        <v>210</v>
      </c>
      <c r="I100" s="95">
        <v>1.23</v>
      </c>
      <c r="J100" s="95">
        <v>0</v>
      </c>
      <c r="K100" s="95">
        <v>0</v>
      </c>
      <c r="L100" s="95" t="s">
        <v>284</v>
      </c>
      <c r="M100" s="95"/>
      <c r="N100" s="95"/>
      <c r="O100" s="95">
        <v>10</v>
      </c>
      <c r="P100" s="95"/>
      <c r="Q100" s="95"/>
      <c r="R100" s="95">
        <v>10</v>
      </c>
      <c r="S100" s="95"/>
      <c r="T100" s="95"/>
      <c r="U100" s="95">
        <v>10</v>
      </c>
      <c r="V100" s="95"/>
      <c r="W100" s="95"/>
      <c r="X100" s="95">
        <v>23</v>
      </c>
      <c r="Y100" s="95"/>
      <c r="Z100" s="95" t="s">
        <v>634</v>
      </c>
      <c r="AA100" s="95" t="s">
        <v>520</v>
      </c>
      <c r="AB100" s="95">
        <v>4.1100000000000003</v>
      </c>
      <c r="AC100" s="95">
        <v>0</v>
      </c>
    </row>
    <row r="101" spans="1:29" s="96" customFormat="1" ht="60" x14ac:dyDescent="0.25">
      <c r="A101" s="95">
        <v>91</v>
      </c>
      <c r="B101" s="95" t="s">
        <v>324</v>
      </c>
      <c r="C101" s="95" t="s">
        <v>254</v>
      </c>
      <c r="D101" s="95" t="s">
        <v>635</v>
      </c>
      <c r="E101" s="95">
        <v>10</v>
      </c>
      <c r="F101" s="95" t="s">
        <v>632</v>
      </c>
      <c r="G101" s="95" t="s">
        <v>636</v>
      </c>
      <c r="H101" s="95" t="s">
        <v>210</v>
      </c>
      <c r="I101" s="95">
        <v>4.83</v>
      </c>
      <c r="J101" s="95">
        <v>0</v>
      </c>
      <c r="K101" s="95">
        <v>0</v>
      </c>
      <c r="L101" s="95" t="s">
        <v>284</v>
      </c>
      <c r="M101" s="95"/>
      <c r="N101" s="95"/>
      <c r="O101" s="95">
        <v>12</v>
      </c>
      <c r="P101" s="95"/>
      <c r="Q101" s="95"/>
      <c r="R101" s="95">
        <v>12</v>
      </c>
      <c r="S101" s="95"/>
      <c r="T101" s="95"/>
      <c r="U101" s="95">
        <v>12</v>
      </c>
      <c r="V101" s="95"/>
      <c r="W101" s="95"/>
      <c r="X101" s="95">
        <v>35</v>
      </c>
      <c r="Y101" s="95"/>
      <c r="Z101" s="95" t="s">
        <v>637</v>
      </c>
      <c r="AA101" s="95" t="s">
        <v>520</v>
      </c>
      <c r="AB101" s="95">
        <v>4.1100000000000003</v>
      </c>
      <c r="AC101" s="95">
        <v>0</v>
      </c>
    </row>
    <row r="102" spans="1:29" s="96" customFormat="1" ht="135" x14ac:dyDescent="0.25">
      <c r="A102" s="95">
        <v>92</v>
      </c>
      <c r="B102" s="95" t="s">
        <v>253</v>
      </c>
      <c r="C102" s="95" t="s">
        <v>215</v>
      </c>
      <c r="D102" s="95" t="s">
        <v>638</v>
      </c>
      <c r="E102" s="95">
        <v>10</v>
      </c>
      <c r="F102" s="95" t="s">
        <v>639</v>
      </c>
      <c r="G102" s="95" t="s">
        <v>640</v>
      </c>
      <c r="H102" s="95" t="s">
        <v>210</v>
      </c>
      <c r="I102" s="95">
        <v>1.1200000000000001</v>
      </c>
      <c r="J102" s="95">
        <v>0</v>
      </c>
      <c r="K102" s="95">
        <v>0</v>
      </c>
      <c r="L102" s="95" t="s">
        <v>641</v>
      </c>
      <c r="M102" s="95"/>
      <c r="N102" s="95"/>
      <c r="O102" s="95">
        <v>12</v>
      </c>
      <c r="P102" s="95"/>
      <c r="Q102" s="95"/>
      <c r="R102" s="95">
        <v>12</v>
      </c>
      <c r="S102" s="95"/>
      <c r="T102" s="95"/>
      <c r="U102" s="95">
        <v>10</v>
      </c>
      <c r="V102" s="95">
        <v>2</v>
      </c>
      <c r="W102" s="95"/>
      <c r="X102" s="95"/>
      <c r="Y102" s="95"/>
      <c r="Z102" s="95" t="s">
        <v>642</v>
      </c>
      <c r="AA102" s="95" t="s">
        <v>274</v>
      </c>
      <c r="AB102" s="95">
        <v>4.13</v>
      </c>
      <c r="AC102" s="95">
        <v>0</v>
      </c>
    </row>
    <row r="103" spans="1:29" s="96" customFormat="1" ht="135" x14ac:dyDescent="0.25">
      <c r="A103" s="95">
        <v>93</v>
      </c>
      <c r="B103" s="95" t="s">
        <v>253</v>
      </c>
      <c r="C103" s="95" t="s">
        <v>215</v>
      </c>
      <c r="D103" s="95" t="s">
        <v>643</v>
      </c>
      <c r="E103" s="95">
        <v>10</v>
      </c>
      <c r="F103" s="95" t="s">
        <v>644</v>
      </c>
      <c r="G103" s="95" t="s">
        <v>645</v>
      </c>
      <c r="H103" s="95" t="s">
        <v>210</v>
      </c>
      <c r="I103" s="95">
        <v>5.33</v>
      </c>
      <c r="J103" s="95">
        <v>0</v>
      </c>
      <c r="K103" s="95">
        <v>0</v>
      </c>
      <c r="L103" s="95" t="s">
        <v>646</v>
      </c>
      <c r="M103" s="95"/>
      <c r="N103" s="95" t="s">
        <v>647</v>
      </c>
      <c r="O103" s="95">
        <v>62</v>
      </c>
      <c r="P103" s="95">
        <v>2</v>
      </c>
      <c r="Q103" s="95">
        <v>60</v>
      </c>
      <c r="R103" s="95"/>
      <c r="S103" s="95"/>
      <c r="T103" s="95"/>
      <c r="U103" s="95"/>
      <c r="V103" s="95">
        <v>62</v>
      </c>
      <c r="W103" s="95"/>
      <c r="X103" s="95"/>
      <c r="Y103" s="95"/>
      <c r="Z103" s="95" t="s">
        <v>648</v>
      </c>
      <c r="AA103" s="95" t="s">
        <v>520</v>
      </c>
      <c r="AB103" s="95">
        <v>4.1399999999999997</v>
      </c>
      <c r="AC103" s="95">
        <v>0</v>
      </c>
    </row>
    <row r="104" spans="1:29" s="96" customFormat="1" ht="150" x14ac:dyDescent="0.25">
      <c r="A104" s="95">
        <v>94</v>
      </c>
      <c r="B104" s="95" t="s">
        <v>253</v>
      </c>
      <c r="C104" s="95" t="s">
        <v>254</v>
      </c>
      <c r="D104" s="95" t="s">
        <v>649</v>
      </c>
      <c r="E104" s="95">
        <v>10</v>
      </c>
      <c r="F104" s="95" t="s">
        <v>639</v>
      </c>
      <c r="G104" s="95" t="s">
        <v>640</v>
      </c>
      <c r="H104" s="95" t="s">
        <v>219</v>
      </c>
      <c r="I104" s="95">
        <v>1.1200000000000001</v>
      </c>
      <c r="J104" s="95">
        <v>0</v>
      </c>
      <c r="K104" s="95">
        <v>0</v>
      </c>
      <c r="L104" s="95" t="s">
        <v>650</v>
      </c>
      <c r="M104" s="95"/>
      <c r="N104" s="95"/>
      <c r="O104" s="95">
        <v>10</v>
      </c>
      <c r="P104" s="95"/>
      <c r="Q104" s="95"/>
      <c r="R104" s="95">
        <v>10</v>
      </c>
      <c r="S104" s="95"/>
      <c r="T104" s="95"/>
      <c r="U104" s="95">
        <v>10</v>
      </c>
      <c r="V104" s="95"/>
      <c r="W104" s="95"/>
      <c r="X104" s="95"/>
      <c r="Y104" s="95"/>
      <c r="Z104" s="95" t="s">
        <v>642</v>
      </c>
      <c r="AA104" s="95" t="s">
        <v>340</v>
      </c>
      <c r="AB104" s="95">
        <v>4.12</v>
      </c>
      <c r="AC104" s="95">
        <v>1</v>
      </c>
    </row>
    <row r="105" spans="1:29" s="96" customFormat="1" ht="60" x14ac:dyDescent="0.25">
      <c r="A105" s="95">
        <v>95</v>
      </c>
      <c r="B105" s="95" t="s">
        <v>538</v>
      </c>
      <c r="C105" s="95" t="s">
        <v>215</v>
      </c>
      <c r="D105" s="95" t="s">
        <v>547</v>
      </c>
      <c r="E105" s="95">
        <v>20</v>
      </c>
      <c r="F105" s="95" t="s">
        <v>651</v>
      </c>
      <c r="G105" s="95" t="s">
        <v>652</v>
      </c>
      <c r="H105" s="95" t="s">
        <v>210</v>
      </c>
      <c r="I105" s="95">
        <v>3</v>
      </c>
      <c r="J105" s="95">
        <v>0</v>
      </c>
      <c r="K105" s="95">
        <v>0</v>
      </c>
      <c r="L105" s="95" t="s">
        <v>545</v>
      </c>
      <c r="M105" s="95"/>
      <c r="N105" s="95"/>
      <c r="O105" s="95">
        <v>775</v>
      </c>
      <c r="P105" s="95"/>
      <c r="Q105" s="95"/>
      <c r="R105" s="95">
        <v>775</v>
      </c>
      <c r="S105" s="95"/>
      <c r="T105" s="95"/>
      <c r="U105" s="95"/>
      <c r="V105" s="95">
        <v>775</v>
      </c>
      <c r="W105" s="95"/>
      <c r="X105" s="95">
        <v>780</v>
      </c>
      <c r="Y105" s="95"/>
      <c r="Z105" s="95" t="s">
        <v>653</v>
      </c>
      <c r="AA105" s="95" t="s">
        <v>542</v>
      </c>
      <c r="AB105" s="95">
        <v>4.1100000000000003</v>
      </c>
      <c r="AC105" s="95">
        <v>0</v>
      </c>
    </row>
    <row r="106" spans="1:29" s="96" customFormat="1" ht="60" x14ac:dyDescent="0.25">
      <c r="A106" s="95">
        <v>96</v>
      </c>
      <c r="B106" s="95" t="s">
        <v>538</v>
      </c>
      <c r="C106" s="95" t="s">
        <v>215</v>
      </c>
      <c r="D106" s="95" t="s">
        <v>547</v>
      </c>
      <c r="E106" s="95">
        <v>20</v>
      </c>
      <c r="F106" s="95" t="s">
        <v>654</v>
      </c>
      <c r="G106" s="95" t="s">
        <v>655</v>
      </c>
      <c r="H106" s="95" t="s">
        <v>210</v>
      </c>
      <c r="I106" s="95">
        <v>23.67</v>
      </c>
      <c r="J106" s="95">
        <v>0</v>
      </c>
      <c r="K106" s="95">
        <v>0</v>
      </c>
      <c r="L106" s="95" t="s">
        <v>545</v>
      </c>
      <c r="M106" s="95"/>
      <c r="N106" s="95"/>
      <c r="O106" s="95">
        <v>775</v>
      </c>
      <c r="P106" s="95"/>
      <c r="Q106" s="95"/>
      <c r="R106" s="95">
        <v>775</v>
      </c>
      <c r="S106" s="95"/>
      <c r="T106" s="95"/>
      <c r="U106" s="95"/>
      <c r="V106" s="95">
        <v>775</v>
      </c>
      <c r="W106" s="95"/>
      <c r="X106" s="95">
        <v>18000</v>
      </c>
      <c r="Y106" s="95"/>
      <c r="Z106" s="95" t="s">
        <v>656</v>
      </c>
      <c r="AA106" s="95" t="s">
        <v>542</v>
      </c>
      <c r="AB106" s="95">
        <v>4.4000000000000004</v>
      </c>
      <c r="AC106" s="95">
        <v>0</v>
      </c>
    </row>
    <row r="107" spans="1:29" s="96" customFormat="1" ht="60" x14ac:dyDescent="0.25">
      <c r="A107" s="95">
        <v>97</v>
      </c>
      <c r="B107" s="95" t="s">
        <v>538</v>
      </c>
      <c r="C107" s="95" t="s">
        <v>215</v>
      </c>
      <c r="D107" s="95" t="s">
        <v>657</v>
      </c>
      <c r="E107" s="95">
        <v>10</v>
      </c>
      <c r="F107" s="95" t="s">
        <v>658</v>
      </c>
      <c r="G107" s="95" t="s">
        <v>659</v>
      </c>
      <c r="H107" s="95" t="s">
        <v>210</v>
      </c>
      <c r="I107" s="95">
        <v>2</v>
      </c>
      <c r="J107" s="95">
        <v>0</v>
      </c>
      <c r="K107" s="95">
        <v>0</v>
      </c>
      <c r="L107" s="95" t="s">
        <v>660</v>
      </c>
      <c r="M107" s="95"/>
      <c r="N107" s="95"/>
      <c r="O107" s="95">
        <v>1</v>
      </c>
      <c r="P107" s="95"/>
      <c r="Q107" s="95"/>
      <c r="R107" s="95">
        <v>1</v>
      </c>
      <c r="S107" s="95"/>
      <c r="T107" s="95"/>
      <c r="U107" s="95"/>
      <c r="V107" s="95">
        <v>1</v>
      </c>
      <c r="W107" s="95"/>
      <c r="X107" s="95">
        <v>20</v>
      </c>
      <c r="Y107" s="95"/>
      <c r="Z107" s="95" t="s">
        <v>661</v>
      </c>
      <c r="AA107" s="95" t="s">
        <v>542</v>
      </c>
      <c r="AB107" s="95">
        <v>4.1100000000000003</v>
      </c>
      <c r="AC107" s="95">
        <v>0</v>
      </c>
    </row>
    <row r="108" spans="1:29" s="96" customFormat="1" ht="60" x14ac:dyDescent="0.25">
      <c r="A108" s="95">
        <v>98</v>
      </c>
      <c r="B108" s="95" t="s">
        <v>538</v>
      </c>
      <c r="C108" s="95" t="s">
        <v>215</v>
      </c>
      <c r="D108" s="95" t="s">
        <v>547</v>
      </c>
      <c r="E108" s="95">
        <v>20</v>
      </c>
      <c r="F108" s="95" t="s">
        <v>662</v>
      </c>
      <c r="G108" s="95" t="s">
        <v>663</v>
      </c>
      <c r="H108" s="95" t="s">
        <v>210</v>
      </c>
      <c r="I108" s="95">
        <v>2.6</v>
      </c>
      <c r="J108" s="95">
        <v>0</v>
      </c>
      <c r="K108" s="95">
        <v>0</v>
      </c>
      <c r="L108" s="95" t="s">
        <v>545</v>
      </c>
      <c r="M108" s="95"/>
      <c r="N108" s="95"/>
      <c r="O108" s="95">
        <v>775</v>
      </c>
      <c r="P108" s="95"/>
      <c r="Q108" s="95"/>
      <c r="R108" s="95">
        <v>775</v>
      </c>
      <c r="S108" s="95"/>
      <c r="T108" s="95"/>
      <c r="U108" s="95"/>
      <c r="V108" s="95">
        <v>775</v>
      </c>
      <c r="W108" s="95"/>
      <c r="X108" s="95">
        <v>674</v>
      </c>
      <c r="Y108" s="95"/>
      <c r="Z108" s="95" t="s">
        <v>664</v>
      </c>
      <c r="AA108" s="95" t="s">
        <v>542</v>
      </c>
      <c r="AB108" s="95">
        <v>4.1100000000000003</v>
      </c>
      <c r="AC108" s="95">
        <v>0</v>
      </c>
    </row>
    <row r="109" spans="1:29" s="96" customFormat="1" ht="60" x14ac:dyDescent="0.25">
      <c r="A109" s="95">
        <v>99</v>
      </c>
      <c r="B109" s="95" t="s">
        <v>538</v>
      </c>
      <c r="C109" s="95" t="s">
        <v>215</v>
      </c>
      <c r="D109" s="95" t="s">
        <v>665</v>
      </c>
      <c r="E109" s="95">
        <v>10</v>
      </c>
      <c r="F109" s="95" t="s">
        <v>666</v>
      </c>
      <c r="G109" s="95" t="s">
        <v>667</v>
      </c>
      <c r="H109" s="95" t="s">
        <v>210</v>
      </c>
      <c r="I109" s="95">
        <v>9.2200000000000006</v>
      </c>
      <c r="J109" s="95">
        <v>0</v>
      </c>
      <c r="K109" s="95">
        <v>0</v>
      </c>
      <c r="L109" s="95" t="s">
        <v>668</v>
      </c>
      <c r="M109" s="95"/>
      <c r="N109" s="95"/>
      <c r="O109" s="95">
        <v>81</v>
      </c>
      <c r="P109" s="95"/>
      <c r="Q109" s="95"/>
      <c r="R109" s="95">
        <v>81</v>
      </c>
      <c r="S109" s="95"/>
      <c r="T109" s="95"/>
      <c r="U109" s="95"/>
      <c r="V109" s="95">
        <v>81</v>
      </c>
      <c r="W109" s="95"/>
      <c r="X109" s="95">
        <v>147</v>
      </c>
      <c r="Y109" s="95"/>
      <c r="Z109" s="95" t="s">
        <v>669</v>
      </c>
      <c r="AA109" s="95" t="s">
        <v>542</v>
      </c>
      <c r="AB109" s="95">
        <v>4.1100000000000003</v>
      </c>
      <c r="AC109" s="95">
        <v>0</v>
      </c>
    </row>
    <row r="110" spans="1:29" s="96" customFormat="1" ht="60" x14ac:dyDescent="0.25">
      <c r="A110" s="95">
        <v>100</v>
      </c>
      <c r="B110" s="95" t="s">
        <v>538</v>
      </c>
      <c r="C110" s="95" t="s">
        <v>215</v>
      </c>
      <c r="D110" s="95" t="s">
        <v>547</v>
      </c>
      <c r="E110" s="95">
        <v>20</v>
      </c>
      <c r="F110" s="95" t="s">
        <v>670</v>
      </c>
      <c r="G110" s="95" t="s">
        <v>671</v>
      </c>
      <c r="H110" s="95" t="s">
        <v>210</v>
      </c>
      <c r="I110" s="95">
        <v>1.97</v>
      </c>
      <c r="J110" s="95">
        <v>0</v>
      </c>
      <c r="K110" s="95">
        <v>0</v>
      </c>
      <c r="L110" s="95" t="s">
        <v>545</v>
      </c>
      <c r="M110" s="95"/>
      <c r="N110" s="95"/>
      <c r="O110" s="95">
        <v>775</v>
      </c>
      <c r="P110" s="95"/>
      <c r="Q110" s="95"/>
      <c r="R110" s="95">
        <v>775</v>
      </c>
      <c r="S110" s="95"/>
      <c r="T110" s="95"/>
      <c r="U110" s="95"/>
      <c r="V110" s="95">
        <v>775</v>
      </c>
      <c r="W110" s="95"/>
      <c r="X110" s="95">
        <v>200</v>
      </c>
      <c r="Y110" s="95"/>
      <c r="Z110" s="95" t="s">
        <v>672</v>
      </c>
      <c r="AA110" s="95" t="s">
        <v>542</v>
      </c>
      <c r="AB110" s="95">
        <v>4.1100000000000003</v>
      </c>
      <c r="AC110" s="95">
        <v>0</v>
      </c>
    </row>
    <row r="111" spans="1:29" s="96" customFormat="1" ht="75" x14ac:dyDescent="0.25">
      <c r="A111" s="95">
        <v>101</v>
      </c>
      <c r="B111" s="95" t="s">
        <v>205</v>
      </c>
      <c r="C111" s="95" t="s">
        <v>206</v>
      </c>
      <c r="D111" s="95" t="s">
        <v>673</v>
      </c>
      <c r="E111" s="95">
        <v>10</v>
      </c>
      <c r="F111" s="95" t="s">
        <v>674</v>
      </c>
      <c r="G111" s="95" t="s">
        <v>675</v>
      </c>
      <c r="H111" s="95" t="s">
        <v>219</v>
      </c>
      <c r="I111" s="95">
        <v>1.08</v>
      </c>
      <c r="J111" s="95">
        <v>0</v>
      </c>
      <c r="K111" s="95">
        <v>0</v>
      </c>
      <c r="L111" s="95" t="s">
        <v>676</v>
      </c>
      <c r="M111" s="95" t="s">
        <v>677</v>
      </c>
      <c r="N111" s="95" t="s">
        <v>678</v>
      </c>
      <c r="O111" s="95">
        <v>11</v>
      </c>
      <c r="P111" s="95"/>
      <c r="Q111" s="95">
        <v>3</v>
      </c>
      <c r="R111" s="95">
        <v>8</v>
      </c>
      <c r="S111" s="95"/>
      <c r="T111" s="95"/>
      <c r="U111" s="95">
        <v>5</v>
      </c>
      <c r="V111" s="95">
        <v>6</v>
      </c>
      <c r="W111" s="95"/>
      <c r="X111" s="95"/>
      <c r="Y111" s="95"/>
      <c r="Z111" s="95" t="s">
        <v>679</v>
      </c>
      <c r="AA111" s="95" t="s">
        <v>680</v>
      </c>
      <c r="AB111" s="95">
        <v>4.4000000000000004</v>
      </c>
      <c r="AC111" s="95">
        <v>1</v>
      </c>
    </row>
    <row r="112" spans="1:29" s="96" customFormat="1" ht="75" x14ac:dyDescent="0.25">
      <c r="A112" s="95">
        <v>102</v>
      </c>
      <c r="B112" s="95" t="s">
        <v>205</v>
      </c>
      <c r="C112" s="95" t="s">
        <v>206</v>
      </c>
      <c r="D112" s="95" t="s">
        <v>681</v>
      </c>
      <c r="E112" s="95">
        <v>10</v>
      </c>
      <c r="F112" s="95" t="s">
        <v>682</v>
      </c>
      <c r="G112" s="95" t="s">
        <v>683</v>
      </c>
      <c r="H112" s="95" t="s">
        <v>219</v>
      </c>
      <c r="I112" s="95">
        <v>10.98</v>
      </c>
      <c r="J112" s="95">
        <v>0</v>
      </c>
      <c r="K112" s="95">
        <v>0</v>
      </c>
      <c r="L112" s="95" t="s">
        <v>684</v>
      </c>
      <c r="M112" s="95"/>
      <c r="N112" s="95"/>
      <c r="O112" s="95"/>
      <c r="P112" s="95"/>
      <c r="Q112" s="95"/>
      <c r="R112" s="95"/>
      <c r="S112" s="95">
        <v>0</v>
      </c>
      <c r="T112" s="95"/>
      <c r="U112" s="95"/>
      <c r="V112" s="95"/>
      <c r="W112" s="95"/>
      <c r="X112" s="95"/>
      <c r="Y112" s="95"/>
      <c r="Z112" s="95"/>
      <c r="AA112" s="95" t="s">
        <v>494</v>
      </c>
      <c r="AB112" s="95">
        <v>4.12</v>
      </c>
      <c r="AC112" s="95">
        <v>1</v>
      </c>
    </row>
    <row r="113" spans="1:29" s="96" customFormat="1" ht="210" x14ac:dyDescent="0.25">
      <c r="A113" s="95">
        <v>103</v>
      </c>
      <c r="B113" s="95" t="s">
        <v>348</v>
      </c>
      <c r="C113" s="95" t="s">
        <v>206</v>
      </c>
      <c r="D113" s="95" t="s">
        <v>685</v>
      </c>
      <c r="E113" s="95">
        <v>10</v>
      </c>
      <c r="F113" s="95" t="s">
        <v>686</v>
      </c>
      <c r="G113" s="95" t="s">
        <v>687</v>
      </c>
      <c r="H113" s="95" t="s">
        <v>219</v>
      </c>
      <c r="I113" s="95">
        <v>0.88</v>
      </c>
      <c r="J113" s="95">
        <v>0</v>
      </c>
      <c r="K113" s="95">
        <v>0</v>
      </c>
      <c r="L113" s="95" t="s">
        <v>688</v>
      </c>
      <c r="M113" s="95"/>
      <c r="N113" s="95" t="s">
        <v>689</v>
      </c>
      <c r="O113" s="95">
        <v>61</v>
      </c>
      <c r="P113" s="95"/>
      <c r="Q113" s="95">
        <v>6</v>
      </c>
      <c r="R113" s="95">
        <v>55</v>
      </c>
      <c r="S113" s="95"/>
      <c r="T113" s="95"/>
      <c r="U113" s="95"/>
      <c r="V113" s="95">
        <v>61</v>
      </c>
      <c r="W113" s="95"/>
      <c r="X113" s="95">
        <v>480</v>
      </c>
      <c r="Y113" s="95"/>
      <c r="Z113" s="95" t="s">
        <v>690</v>
      </c>
      <c r="AA113" s="95" t="s">
        <v>406</v>
      </c>
      <c r="AB113" s="95">
        <v>4.21</v>
      </c>
      <c r="AC113" s="95">
        <v>1</v>
      </c>
    </row>
    <row r="114" spans="1:29" s="96" customFormat="1" ht="90" x14ac:dyDescent="0.25">
      <c r="A114" s="95">
        <v>104</v>
      </c>
      <c r="B114" s="95" t="s">
        <v>348</v>
      </c>
      <c r="C114" s="95" t="s">
        <v>254</v>
      </c>
      <c r="D114" s="95" t="s">
        <v>691</v>
      </c>
      <c r="E114" s="95">
        <v>10</v>
      </c>
      <c r="F114" s="95" t="s">
        <v>692</v>
      </c>
      <c r="G114" s="95" t="s">
        <v>693</v>
      </c>
      <c r="H114" s="95" t="s">
        <v>210</v>
      </c>
      <c r="I114" s="95">
        <v>5.07</v>
      </c>
      <c r="J114" s="95">
        <v>0</v>
      </c>
      <c r="K114" s="95">
        <v>0</v>
      </c>
      <c r="L114" s="95" t="s">
        <v>694</v>
      </c>
      <c r="M114" s="95"/>
      <c r="N114" s="95"/>
      <c r="O114" s="95">
        <v>9</v>
      </c>
      <c r="P114" s="95"/>
      <c r="Q114" s="95"/>
      <c r="R114" s="95">
        <v>9</v>
      </c>
      <c r="S114" s="95"/>
      <c r="T114" s="95"/>
      <c r="U114" s="95">
        <v>9</v>
      </c>
      <c r="V114" s="95"/>
      <c r="W114" s="95"/>
      <c r="X114" s="95">
        <v>147</v>
      </c>
      <c r="Y114" s="95"/>
      <c r="Z114" s="95" t="s">
        <v>690</v>
      </c>
      <c r="AA114" s="95" t="s">
        <v>695</v>
      </c>
      <c r="AB114" s="95">
        <v>4.21</v>
      </c>
      <c r="AC114" s="95">
        <v>0</v>
      </c>
    </row>
    <row r="115" spans="1:29" s="96" customFormat="1" ht="75" x14ac:dyDescent="0.25">
      <c r="A115" s="95">
        <v>105</v>
      </c>
      <c r="B115" s="95" t="s">
        <v>318</v>
      </c>
      <c r="C115" s="95" t="s">
        <v>215</v>
      </c>
      <c r="D115" s="95" t="s">
        <v>605</v>
      </c>
      <c r="E115" s="95">
        <v>20</v>
      </c>
      <c r="F115" s="95" t="s">
        <v>696</v>
      </c>
      <c r="G115" s="95" t="s">
        <v>697</v>
      </c>
      <c r="H115" s="95" t="s">
        <v>219</v>
      </c>
      <c r="I115" s="95">
        <v>1.35</v>
      </c>
      <c r="J115" s="95">
        <v>0</v>
      </c>
      <c r="K115" s="95">
        <v>0</v>
      </c>
      <c r="L115" s="95" t="s">
        <v>698</v>
      </c>
      <c r="M115" s="95"/>
      <c r="N115" s="95"/>
      <c r="O115" s="95">
        <v>152</v>
      </c>
      <c r="P115" s="95"/>
      <c r="Q115" s="95"/>
      <c r="R115" s="95">
        <v>152</v>
      </c>
      <c r="S115" s="95"/>
      <c r="T115" s="95"/>
      <c r="U115" s="95"/>
      <c r="V115" s="95">
        <v>152</v>
      </c>
      <c r="W115" s="95"/>
      <c r="X115" s="95">
        <v>200</v>
      </c>
      <c r="Y115" s="95"/>
      <c r="Z115" s="95" t="s">
        <v>699</v>
      </c>
      <c r="AA115" s="95" t="s">
        <v>234</v>
      </c>
      <c r="AB115" s="95">
        <v>4.21</v>
      </c>
      <c r="AC115" s="95">
        <v>0</v>
      </c>
    </row>
    <row r="116" spans="1:29" s="96" customFormat="1" ht="60" x14ac:dyDescent="0.25">
      <c r="A116" s="95">
        <v>106</v>
      </c>
      <c r="B116" s="95" t="s">
        <v>318</v>
      </c>
      <c r="C116" s="95" t="s">
        <v>215</v>
      </c>
      <c r="D116" s="95" t="s">
        <v>1</v>
      </c>
      <c r="E116" s="95">
        <v>110</v>
      </c>
      <c r="F116" s="95" t="s">
        <v>700</v>
      </c>
      <c r="G116" s="95" t="s">
        <v>700</v>
      </c>
      <c r="H116" s="95" t="s">
        <v>219</v>
      </c>
      <c r="I116" s="95">
        <v>0</v>
      </c>
      <c r="J116" s="95">
        <v>1</v>
      </c>
      <c r="K116" s="95">
        <v>0</v>
      </c>
      <c r="L116" s="95" t="s">
        <v>376</v>
      </c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 t="s">
        <v>701</v>
      </c>
      <c r="AA116" s="95" t="s">
        <v>234</v>
      </c>
      <c r="AB116" s="95">
        <v>4.21</v>
      </c>
      <c r="AC116" s="95">
        <v>1</v>
      </c>
    </row>
    <row r="117" spans="1:29" s="96" customFormat="1" ht="150" x14ac:dyDescent="0.25">
      <c r="A117" s="95">
        <v>107</v>
      </c>
      <c r="B117" s="95" t="s">
        <v>318</v>
      </c>
      <c r="C117" s="95" t="s">
        <v>215</v>
      </c>
      <c r="D117" s="95" t="s">
        <v>702</v>
      </c>
      <c r="E117" s="95">
        <v>20</v>
      </c>
      <c r="F117" s="95" t="s">
        <v>703</v>
      </c>
      <c r="G117" s="95" t="s">
        <v>704</v>
      </c>
      <c r="H117" s="95" t="s">
        <v>219</v>
      </c>
      <c r="I117" s="95">
        <v>6.33</v>
      </c>
      <c r="J117" s="95">
        <v>0</v>
      </c>
      <c r="K117" s="95">
        <v>0</v>
      </c>
      <c r="L117" s="95" t="s">
        <v>322</v>
      </c>
      <c r="M117" s="95"/>
      <c r="N117" s="95"/>
      <c r="O117" s="95">
        <v>55</v>
      </c>
      <c r="P117" s="95"/>
      <c r="Q117" s="95"/>
      <c r="R117" s="95">
        <v>55</v>
      </c>
      <c r="S117" s="95"/>
      <c r="T117" s="95"/>
      <c r="U117" s="95"/>
      <c r="V117" s="95">
        <v>55</v>
      </c>
      <c r="W117" s="95"/>
      <c r="X117" s="95">
        <v>140</v>
      </c>
      <c r="Y117" s="95"/>
      <c r="Z117" s="95" t="s">
        <v>705</v>
      </c>
      <c r="AA117" s="95" t="s">
        <v>234</v>
      </c>
      <c r="AB117" s="95">
        <v>4.21</v>
      </c>
      <c r="AC117" s="95">
        <v>1</v>
      </c>
    </row>
    <row r="118" spans="1:29" s="96" customFormat="1" ht="45" x14ac:dyDescent="0.25">
      <c r="A118" s="95">
        <v>108</v>
      </c>
      <c r="B118" s="95" t="s">
        <v>488</v>
      </c>
      <c r="C118" s="95" t="s">
        <v>4</v>
      </c>
      <c r="D118" s="95" t="s">
        <v>504</v>
      </c>
      <c r="E118" s="95">
        <v>110</v>
      </c>
      <c r="F118" s="95" t="s">
        <v>706</v>
      </c>
      <c r="G118" s="95" t="s">
        <v>706</v>
      </c>
      <c r="H118" s="95" t="s">
        <v>210</v>
      </c>
      <c r="I118" s="95">
        <v>0</v>
      </c>
      <c r="J118" s="95">
        <v>1</v>
      </c>
      <c r="K118" s="95">
        <v>0</v>
      </c>
      <c r="L118" s="95" t="s">
        <v>507</v>
      </c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 t="s">
        <v>707</v>
      </c>
      <c r="AA118" s="95" t="s">
        <v>520</v>
      </c>
      <c r="AB118" s="95">
        <v>4.21</v>
      </c>
      <c r="AC118" s="95">
        <v>0</v>
      </c>
    </row>
    <row r="119" spans="1:29" s="96" customFormat="1" ht="45" x14ac:dyDescent="0.25">
      <c r="A119" s="95">
        <v>109</v>
      </c>
      <c r="B119" s="95" t="s">
        <v>488</v>
      </c>
      <c r="C119" s="95" t="s">
        <v>4</v>
      </c>
      <c r="D119" s="95" t="s">
        <v>504</v>
      </c>
      <c r="E119" s="95">
        <v>110</v>
      </c>
      <c r="F119" s="95" t="s">
        <v>708</v>
      </c>
      <c r="G119" s="95" t="s">
        <v>708</v>
      </c>
      <c r="H119" s="95" t="s">
        <v>210</v>
      </c>
      <c r="I119" s="95">
        <v>0</v>
      </c>
      <c r="J119" s="95">
        <v>1</v>
      </c>
      <c r="K119" s="95">
        <v>0</v>
      </c>
      <c r="L119" s="95" t="s">
        <v>507</v>
      </c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 t="s">
        <v>709</v>
      </c>
      <c r="AA119" s="95" t="s">
        <v>520</v>
      </c>
      <c r="AB119" s="95" t="s">
        <v>710</v>
      </c>
      <c r="AC119" s="95">
        <v>0</v>
      </c>
    </row>
    <row r="120" spans="1:29" s="96" customFormat="1" ht="45" x14ac:dyDescent="0.25">
      <c r="A120" s="95">
        <v>110</v>
      </c>
      <c r="B120" s="95" t="s">
        <v>488</v>
      </c>
      <c r="C120" s="95" t="s">
        <v>4</v>
      </c>
      <c r="D120" s="95" t="s">
        <v>711</v>
      </c>
      <c r="E120" s="95">
        <v>10</v>
      </c>
      <c r="F120" s="95" t="s">
        <v>712</v>
      </c>
      <c r="G120" s="95" t="s">
        <v>713</v>
      </c>
      <c r="H120" s="95" t="s">
        <v>210</v>
      </c>
      <c r="I120" s="95">
        <v>0.7</v>
      </c>
      <c r="J120" s="95">
        <v>0</v>
      </c>
      <c r="K120" s="95">
        <v>0</v>
      </c>
      <c r="L120" s="95" t="s">
        <v>714</v>
      </c>
      <c r="M120" s="95"/>
      <c r="N120" s="95"/>
      <c r="O120" s="95">
        <v>6</v>
      </c>
      <c r="P120" s="95"/>
      <c r="Q120" s="95"/>
      <c r="R120" s="95">
        <v>6</v>
      </c>
      <c r="S120" s="95"/>
      <c r="T120" s="95"/>
      <c r="U120" s="95">
        <v>6</v>
      </c>
      <c r="V120" s="95"/>
      <c r="W120" s="95"/>
      <c r="X120" s="95">
        <v>109</v>
      </c>
      <c r="Y120" s="95"/>
      <c r="Z120" s="95" t="s">
        <v>715</v>
      </c>
      <c r="AA120" s="95" t="s">
        <v>354</v>
      </c>
      <c r="AB120" s="95">
        <v>4.21</v>
      </c>
      <c r="AC120" s="95">
        <v>0</v>
      </c>
    </row>
    <row r="121" spans="1:29" s="96" customFormat="1" ht="45" x14ac:dyDescent="0.25">
      <c r="A121" s="95">
        <v>111</v>
      </c>
      <c r="B121" s="95" t="s">
        <v>488</v>
      </c>
      <c r="C121" s="95" t="s">
        <v>4</v>
      </c>
      <c r="D121" s="95" t="s">
        <v>716</v>
      </c>
      <c r="E121" s="95">
        <v>35</v>
      </c>
      <c r="F121" s="95" t="s">
        <v>717</v>
      </c>
      <c r="G121" s="95" t="s">
        <v>718</v>
      </c>
      <c r="H121" s="95" t="s">
        <v>219</v>
      </c>
      <c r="I121" s="95">
        <v>0.56999999999999995</v>
      </c>
      <c r="J121" s="95">
        <v>0</v>
      </c>
      <c r="K121" s="95">
        <v>0</v>
      </c>
      <c r="L121" s="95" t="s">
        <v>684</v>
      </c>
      <c r="M121" s="95"/>
      <c r="N121" s="95"/>
      <c r="O121" s="95">
        <v>17</v>
      </c>
      <c r="P121" s="95"/>
      <c r="Q121" s="95"/>
      <c r="R121" s="95">
        <v>17</v>
      </c>
      <c r="S121" s="95"/>
      <c r="T121" s="95"/>
      <c r="U121" s="95">
        <v>17</v>
      </c>
      <c r="V121" s="95"/>
      <c r="W121" s="95"/>
      <c r="X121" s="95">
        <v>234</v>
      </c>
      <c r="Y121" s="95"/>
      <c r="Z121" s="95" t="s">
        <v>719</v>
      </c>
      <c r="AA121" s="95" t="s">
        <v>234</v>
      </c>
      <c r="AB121" s="95">
        <v>4.16</v>
      </c>
      <c r="AC121" s="95">
        <v>1</v>
      </c>
    </row>
    <row r="122" spans="1:29" s="96" customFormat="1" ht="60" x14ac:dyDescent="0.25">
      <c r="A122" s="95">
        <v>112</v>
      </c>
      <c r="B122" s="95" t="s">
        <v>324</v>
      </c>
      <c r="C122" s="95" t="s">
        <v>254</v>
      </c>
      <c r="D122" s="95" t="s">
        <v>631</v>
      </c>
      <c r="E122" s="95">
        <v>10</v>
      </c>
      <c r="F122" s="95" t="s">
        <v>720</v>
      </c>
      <c r="G122" s="95" t="s">
        <v>721</v>
      </c>
      <c r="H122" s="95" t="s">
        <v>210</v>
      </c>
      <c r="I122" s="95">
        <v>2</v>
      </c>
      <c r="J122" s="95">
        <v>0</v>
      </c>
      <c r="K122" s="95">
        <v>0</v>
      </c>
      <c r="L122" s="95" t="s">
        <v>284</v>
      </c>
      <c r="M122" s="95"/>
      <c r="N122" s="95"/>
      <c r="O122" s="95">
        <v>10</v>
      </c>
      <c r="P122" s="95"/>
      <c r="Q122" s="95"/>
      <c r="R122" s="95">
        <v>10</v>
      </c>
      <c r="S122" s="95"/>
      <c r="T122" s="95"/>
      <c r="U122" s="95">
        <v>10</v>
      </c>
      <c r="V122" s="95"/>
      <c r="W122" s="95"/>
      <c r="X122" s="95">
        <v>710</v>
      </c>
      <c r="Y122" s="95"/>
      <c r="Z122" s="95" t="s">
        <v>722</v>
      </c>
      <c r="AA122" s="95" t="s">
        <v>520</v>
      </c>
      <c r="AB122" s="95">
        <v>4.1100000000000003</v>
      </c>
      <c r="AC122" s="95">
        <v>0</v>
      </c>
    </row>
    <row r="123" spans="1:29" s="96" customFormat="1" ht="60" x14ac:dyDescent="0.25">
      <c r="A123" s="95">
        <v>113</v>
      </c>
      <c r="B123" s="95" t="s">
        <v>324</v>
      </c>
      <c r="C123" s="95" t="s">
        <v>254</v>
      </c>
      <c r="D123" s="95" t="s">
        <v>635</v>
      </c>
      <c r="E123" s="95">
        <v>10</v>
      </c>
      <c r="F123" s="95" t="s">
        <v>723</v>
      </c>
      <c r="G123" s="95" t="s">
        <v>724</v>
      </c>
      <c r="H123" s="95" t="s">
        <v>219</v>
      </c>
      <c r="I123" s="95">
        <v>1.32</v>
      </c>
      <c r="J123" s="95">
        <v>0</v>
      </c>
      <c r="K123" s="95">
        <v>0</v>
      </c>
      <c r="L123" s="95" t="s">
        <v>284</v>
      </c>
      <c r="M123" s="95"/>
      <c r="N123" s="95"/>
      <c r="O123" s="95">
        <v>12</v>
      </c>
      <c r="P123" s="95"/>
      <c r="Q123" s="95"/>
      <c r="R123" s="95">
        <v>12</v>
      </c>
      <c r="S123" s="95"/>
      <c r="T123" s="95"/>
      <c r="U123" s="95">
        <v>12</v>
      </c>
      <c r="V123" s="95"/>
      <c r="W123" s="95"/>
      <c r="X123" s="95">
        <v>726</v>
      </c>
      <c r="Y123" s="95"/>
      <c r="Z123" s="95" t="s">
        <v>725</v>
      </c>
      <c r="AA123" s="95" t="s">
        <v>726</v>
      </c>
      <c r="AB123" s="95">
        <v>4.13</v>
      </c>
      <c r="AC123" s="95">
        <v>1</v>
      </c>
    </row>
    <row r="124" spans="1:29" s="96" customFormat="1" ht="60" x14ac:dyDescent="0.25">
      <c r="A124" s="95">
        <v>114</v>
      </c>
      <c r="B124" s="95" t="s">
        <v>538</v>
      </c>
      <c r="C124" s="95" t="s">
        <v>215</v>
      </c>
      <c r="D124" s="95" t="s">
        <v>727</v>
      </c>
      <c r="E124" s="95">
        <v>10</v>
      </c>
      <c r="F124" s="95" t="s">
        <v>728</v>
      </c>
      <c r="G124" s="95" t="s">
        <v>729</v>
      </c>
      <c r="H124" s="95" t="s">
        <v>210</v>
      </c>
      <c r="I124" s="95">
        <v>7.13</v>
      </c>
      <c r="J124" s="95">
        <v>0</v>
      </c>
      <c r="K124" s="95">
        <v>0</v>
      </c>
      <c r="L124" s="95" t="s">
        <v>730</v>
      </c>
      <c r="M124" s="95"/>
      <c r="N124" s="95"/>
      <c r="O124" s="95">
        <v>50</v>
      </c>
      <c r="P124" s="95"/>
      <c r="Q124" s="95"/>
      <c r="R124" s="95">
        <v>50</v>
      </c>
      <c r="S124" s="95"/>
      <c r="T124" s="95"/>
      <c r="U124" s="95"/>
      <c r="V124" s="95">
        <v>50</v>
      </c>
      <c r="W124" s="95"/>
      <c r="X124" s="95">
        <v>111</v>
      </c>
      <c r="Y124" s="95"/>
      <c r="Z124" s="95" t="s">
        <v>731</v>
      </c>
      <c r="AA124" s="95" t="s">
        <v>695</v>
      </c>
      <c r="AB124" s="95">
        <v>4.12</v>
      </c>
      <c r="AC124" s="95">
        <v>0</v>
      </c>
    </row>
    <row r="125" spans="1:29" s="96" customFormat="1" ht="60" x14ac:dyDescent="0.25">
      <c r="A125" s="95">
        <v>115</v>
      </c>
      <c r="B125" s="95" t="s">
        <v>538</v>
      </c>
      <c r="C125" s="95" t="s">
        <v>215</v>
      </c>
      <c r="D125" s="95" t="s">
        <v>657</v>
      </c>
      <c r="E125" s="95">
        <v>10</v>
      </c>
      <c r="F125" s="95" t="s">
        <v>732</v>
      </c>
      <c r="G125" s="95" t="s">
        <v>732</v>
      </c>
      <c r="H125" s="95" t="s">
        <v>210</v>
      </c>
      <c r="I125" s="95">
        <v>0</v>
      </c>
      <c r="J125" s="95">
        <v>1</v>
      </c>
      <c r="K125" s="95">
        <v>0</v>
      </c>
      <c r="L125" s="95" t="s">
        <v>660</v>
      </c>
      <c r="M125" s="95"/>
      <c r="N125" s="95"/>
      <c r="O125" s="95">
        <v>1</v>
      </c>
      <c r="P125" s="95"/>
      <c r="Q125" s="95"/>
      <c r="R125" s="95">
        <v>1</v>
      </c>
      <c r="S125" s="95"/>
      <c r="T125" s="95"/>
      <c r="U125" s="95"/>
      <c r="V125" s="95">
        <v>1</v>
      </c>
      <c r="W125" s="95"/>
      <c r="X125" s="95"/>
      <c r="Y125" s="95"/>
      <c r="Z125" s="95" t="s">
        <v>733</v>
      </c>
      <c r="AA125" s="95" t="s">
        <v>542</v>
      </c>
      <c r="AB125" s="95">
        <v>4.1100000000000003</v>
      </c>
      <c r="AC125" s="95">
        <v>0</v>
      </c>
    </row>
    <row r="126" spans="1:29" s="96" customFormat="1" ht="165" x14ac:dyDescent="0.25">
      <c r="A126" s="95">
        <v>116</v>
      </c>
      <c r="B126" s="95" t="s">
        <v>205</v>
      </c>
      <c r="C126" s="95" t="s">
        <v>206</v>
      </c>
      <c r="D126" s="95" t="s">
        <v>734</v>
      </c>
      <c r="E126" s="95">
        <v>10</v>
      </c>
      <c r="F126" s="95" t="s">
        <v>735</v>
      </c>
      <c r="G126" s="95" t="s">
        <v>736</v>
      </c>
      <c r="H126" s="95" t="s">
        <v>219</v>
      </c>
      <c r="I126" s="95">
        <v>0.43</v>
      </c>
      <c r="J126" s="95">
        <v>0</v>
      </c>
      <c r="K126" s="95">
        <v>0</v>
      </c>
      <c r="L126" s="95" t="s">
        <v>737</v>
      </c>
      <c r="M126" s="95"/>
      <c r="N126" s="95"/>
      <c r="O126" s="95">
        <v>43</v>
      </c>
      <c r="P126" s="95"/>
      <c r="Q126" s="95"/>
      <c r="R126" s="95">
        <v>43</v>
      </c>
      <c r="S126" s="95"/>
      <c r="T126" s="95"/>
      <c r="U126" s="95">
        <v>17</v>
      </c>
      <c r="V126" s="95">
        <v>26</v>
      </c>
      <c r="W126" s="95"/>
      <c r="X126" s="95"/>
      <c r="Y126" s="95"/>
      <c r="Z126" s="95"/>
      <c r="AA126" s="95" t="s">
        <v>234</v>
      </c>
      <c r="AB126" s="95">
        <v>4.0999999999999996</v>
      </c>
      <c r="AC126" s="95">
        <v>1</v>
      </c>
    </row>
    <row r="127" spans="1:29" s="96" customFormat="1" ht="180" x14ac:dyDescent="0.25">
      <c r="A127" s="95">
        <v>117</v>
      </c>
      <c r="B127" s="95" t="s">
        <v>169</v>
      </c>
      <c r="C127" s="95" t="s">
        <v>215</v>
      </c>
      <c r="D127" s="95" t="s">
        <v>738</v>
      </c>
      <c r="E127" s="95">
        <v>10</v>
      </c>
      <c r="F127" s="95" t="s">
        <v>739</v>
      </c>
      <c r="G127" s="95" t="s">
        <v>740</v>
      </c>
      <c r="H127" s="95" t="s">
        <v>210</v>
      </c>
      <c r="I127" s="95">
        <v>0.4</v>
      </c>
      <c r="J127" s="95">
        <v>0</v>
      </c>
      <c r="K127" s="95">
        <v>0</v>
      </c>
      <c r="L127" s="95" t="s">
        <v>741</v>
      </c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 t="s">
        <v>317</v>
      </c>
      <c r="AB127" s="95">
        <v>4.17</v>
      </c>
      <c r="AC127" s="95">
        <v>0</v>
      </c>
    </row>
    <row r="128" spans="1:29" s="96" customFormat="1" ht="90" x14ac:dyDescent="0.25">
      <c r="A128" s="95">
        <v>118</v>
      </c>
      <c r="B128" s="95" t="s">
        <v>169</v>
      </c>
      <c r="C128" s="95" t="s">
        <v>254</v>
      </c>
      <c r="D128" s="95" t="s">
        <v>742</v>
      </c>
      <c r="E128" s="95">
        <v>10</v>
      </c>
      <c r="F128" s="95" t="s">
        <v>743</v>
      </c>
      <c r="G128" s="95" t="s">
        <v>744</v>
      </c>
      <c r="H128" s="95" t="s">
        <v>210</v>
      </c>
      <c r="I128" s="95">
        <v>5.05</v>
      </c>
      <c r="J128" s="95">
        <v>0</v>
      </c>
      <c r="K128" s="95">
        <v>0</v>
      </c>
      <c r="L128" s="95" t="s">
        <v>745</v>
      </c>
      <c r="M128" s="95"/>
      <c r="N128" s="95" t="s">
        <v>746</v>
      </c>
      <c r="O128" s="95">
        <v>56</v>
      </c>
      <c r="P128" s="95">
        <v>1</v>
      </c>
      <c r="Q128" s="95">
        <v>3</v>
      </c>
      <c r="R128" s="95">
        <v>52</v>
      </c>
      <c r="S128" s="95"/>
      <c r="T128" s="95"/>
      <c r="U128" s="95">
        <v>4</v>
      </c>
      <c r="V128" s="95">
        <v>52</v>
      </c>
      <c r="W128" s="95"/>
      <c r="X128" s="95"/>
      <c r="Y128" s="95"/>
      <c r="Z128" s="95" t="s">
        <v>747</v>
      </c>
      <c r="AA128" s="95" t="s">
        <v>593</v>
      </c>
      <c r="AB128" s="95">
        <v>4.17</v>
      </c>
      <c r="AC128" s="95">
        <v>0</v>
      </c>
    </row>
    <row r="129" spans="1:29" s="96" customFormat="1" ht="45" x14ac:dyDescent="0.25">
      <c r="A129" s="95">
        <v>119</v>
      </c>
      <c r="B129" s="95" t="s">
        <v>169</v>
      </c>
      <c r="C129" s="95" t="s">
        <v>3</v>
      </c>
      <c r="D129" s="95" t="s">
        <v>748</v>
      </c>
      <c r="E129" s="95">
        <v>10</v>
      </c>
      <c r="F129" s="95" t="s">
        <v>749</v>
      </c>
      <c r="G129" s="95" t="s">
        <v>749</v>
      </c>
      <c r="H129" s="95" t="s">
        <v>219</v>
      </c>
      <c r="I129" s="95">
        <v>0</v>
      </c>
      <c r="J129" s="95">
        <v>0</v>
      </c>
      <c r="K129" s="95">
        <v>0</v>
      </c>
      <c r="L129" s="95" t="s">
        <v>750</v>
      </c>
      <c r="M129" s="95"/>
      <c r="N129" s="95"/>
      <c r="O129" s="95">
        <v>2</v>
      </c>
      <c r="P129" s="95"/>
      <c r="Q129" s="95"/>
      <c r="R129" s="95">
        <v>2</v>
      </c>
      <c r="S129" s="95"/>
      <c r="T129" s="95"/>
      <c r="U129" s="95"/>
      <c r="V129" s="95">
        <v>2</v>
      </c>
      <c r="W129" s="95"/>
      <c r="X129" s="95"/>
      <c r="Y129" s="95"/>
      <c r="Z129" s="95" t="s">
        <v>751</v>
      </c>
      <c r="AA129" s="95" t="s">
        <v>340</v>
      </c>
      <c r="AB129" s="95">
        <v>4.1100000000000003</v>
      </c>
      <c r="AC129" s="95">
        <v>0</v>
      </c>
    </row>
    <row r="130" spans="1:29" s="96" customFormat="1" ht="75" x14ac:dyDescent="0.25">
      <c r="A130" s="95">
        <v>120</v>
      </c>
      <c r="B130" s="95" t="s">
        <v>169</v>
      </c>
      <c r="C130" s="95" t="s">
        <v>3</v>
      </c>
      <c r="D130" s="95" t="s">
        <v>752</v>
      </c>
      <c r="E130" s="95">
        <v>10</v>
      </c>
      <c r="F130" s="95" t="s">
        <v>753</v>
      </c>
      <c r="G130" s="95" t="s">
        <v>754</v>
      </c>
      <c r="H130" s="95" t="s">
        <v>219</v>
      </c>
      <c r="I130" s="95">
        <v>0.92</v>
      </c>
      <c r="J130" s="95">
        <v>0</v>
      </c>
      <c r="K130" s="95">
        <v>0</v>
      </c>
      <c r="L130" s="95" t="s">
        <v>750</v>
      </c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 t="s">
        <v>751</v>
      </c>
      <c r="AA130" s="95" t="s">
        <v>340</v>
      </c>
      <c r="AB130" s="95">
        <v>4.1100000000000003</v>
      </c>
      <c r="AC130" s="95">
        <v>1</v>
      </c>
    </row>
    <row r="131" spans="1:29" s="96" customFormat="1" ht="60" x14ac:dyDescent="0.25">
      <c r="A131" s="95">
        <v>121</v>
      </c>
      <c r="B131" s="95" t="s">
        <v>169</v>
      </c>
      <c r="C131" s="95" t="s">
        <v>206</v>
      </c>
      <c r="D131" s="95" t="s">
        <v>755</v>
      </c>
      <c r="E131" s="95">
        <v>10</v>
      </c>
      <c r="F131" s="95" t="s">
        <v>756</v>
      </c>
      <c r="G131" s="95" t="s">
        <v>757</v>
      </c>
      <c r="H131" s="95" t="s">
        <v>210</v>
      </c>
      <c r="I131" s="95">
        <v>9.18</v>
      </c>
      <c r="J131" s="95">
        <v>0</v>
      </c>
      <c r="K131" s="95">
        <v>0</v>
      </c>
      <c r="L131" s="95" t="s">
        <v>684</v>
      </c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 t="s">
        <v>758</v>
      </c>
      <c r="AA131" s="95" t="s">
        <v>241</v>
      </c>
      <c r="AB131" s="95">
        <v>4.4000000000000004</v>
      </c>
      <c r="AC131" s="95">
        <v>0</v>
      </c>
    </row>
    <row r="132" spans="1:29" s="96" customFormat="1" ht="75" x14ac:dyDescent="0.25">
      <c r="A132" s="95">
        <v>122</v>
      </c>
      <c r="B132" s="95" t="s">
        <v>169</v>
      </c>
      <c r="C132" s="95" t="s">
        <v>3</v>
      </c>
      <c r="D132" s="95" t="s">
        <v>759</v>
      </c>
      <c r="E132" s="95">
        <v>10</v>
      </c>
      <c r="F132" s="95" t="s">
        <v>760</v>
      </c>
      <c r="G132" s="95" t="s">
        <v>761</v>
      </c>
      <c r="H132" s="95" t="s">
        <v>210</v>
      </c>
      <c r="I132" s="95">
        <v>1.48</v>
      </c>
      <c r="J132" s="95">
        <v>0</v>
      </c>
      <c r="K132" s="95">
        <v>0</v>
      </c>
      <c r="L132" s="95" t="s">
        <v>762</v>
      </c>
      <c r="M132" s="95"/>
      <c r="N132" s="95"/>
      <c r="O132" s="95">
        <v>103</v>
      </c>
      <c r="P132" s="95"/>
      <c r="Q132" s="95"/>
      <c r="R132" s="95">
        <v>103</v>
      </c>
      <c r="S132" s="95"/>
      <c r="T132" s="95"/>
      <c r="U132" s="95">
        <v>6</v>
      </c>
      <c r="V132" s="95">
        <v>97</v>
      </c>
      <c r="W132" s="95"/>
      <c r="X132" s="95"/>
      <c r="Y132" s="95"/>
      <c r="Z132" s="95" t="s">
        <v>763</v>
      </c>
      <c r="AA132" s="95" t="s">
        <v>533</v>
      </c>
      <c r="AB132" s="95">
        <v>4.0999999999999996</v>
      </c>
      <c r="AC132" s="95">
        <v>0</v>
      </c>
    </row>
    <row r="133" spans="1:29" s="96" customFormat="1" ht="120" x14ac:dyDescent="0.25">
      <c r="A133" s="95">
        <v>123</v>
      </c>
      <c r="B133" s="95" t="s">
        <v>169</v>
      </c>
      <c r="C133" s="95" t="s">
        <v>206</v>
      </c>
      <c r="D133" s="95" t="s">
        <v>764</v>
      </c>
      <c r="E133" s="95">
        <v>10</v>
      </c>
      <c r="F133" s="95" t="s">
        <v>765</v>
      </c>
      <c r="G133" s="95" t="s">
        <v>766</v>
      </c>
      <c r="H133" s="95" t="s">
        <v>210</v>
      </c>
      <c r="I133" s="95">
        <v>13.05</v>
      </c>
      <c r="J133" s="95">
        <v>0</v>
      </c>
      <c r="K133" s="95">
        <v>0</v>
      </c>
      <c r="L133" s="95" t="s">
        <v>767</v>
      </c>
      <c r="M133" s="95" t="s">
        <v>264</v>
      </c>
      <c r="N133" s="95" t="s">
        <v>768</v>
      </c>
      <c r="O133" s="95">
        <v>18</v>
      </c>
      <c r="P133" s="95">
        <v>1</v>
      </c>
      <c r="Q133" s="95">
        <v>2</v>
      </c>
      <c r="R133" s="95">
        <v>15</v>
      </c>
      <c r="S133" s="95"/>
      <c r="T133" s="95"/>
      <c r="U133" s="95"/>
      <c r="V133" s="95">
        <v>18</v>
      </c>
      <c r="W133" s="95"/>
      <c r="X133" s="95"/>
      <c r="Y133" s="95"/>
      <c r="Z133" s="95" t="s">
        <v>769</v>
      </c>
      <c r="AA133" s="95" t="s">
        <v>234</v>
      </c>
      <c r="AB133" s="95">
        <v>4.0999999999999996</v>
      </c>
      <c r="AC133" s="95">
        <v>1</v>
      </c>
    </row>
    <row r="134" spans="1:29" s="96" customFormat="1" ht="45" x14ac:dyDescent="0.25">
      <c r="A134" s="95">
        <v>124</v>
      </c>
      <c r="B134" s="95" t="s">
        <v>488</v>
      </c>
      <c r="C134" s="95" t="s">
        <v>4</v>
      </c>
      <c r="D134" s="95" t="s">
        <v>770</v>
      </c>
      <c r="E134" s="95">
        <v>6</v>
      </c>
      <c r="F134" s="95" t="s">
        <v>771</v>
      </c>
      <c r="G134" s="95" t="s">
        <v>772</v>
      </c>
      <c r="H134" s="95" t="s">
        <v>210</v>
      </c>
      <c r="I134" s="95">
        <v>1.1299999999999999</v>
      </c>
      <c r="J134" s="95">
        <v>0</v>
      </c>
      <c r="K134" s="95">
        <v>0</v>
      </c>
      <c r="L134" s="95" t="s">
        <v>773</v>
      </c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 t="s">
        <v>774</v>
      </c>
      <c r="AA134" s="95" t="s">
        <v>520</v>
      </c>
      <c r="AB134" s="95">
        <v>4.21</v>
      </c>
      <c r="AC134" s="95">
        <v>0</v>
      </c>
    </row>
    <row r="135" spans="1:29" s="96" customFormat="1" ht="75" x14ac:dyDescent="0.25">
      <c r="A135" s="95">
        <v>125</v>
      </c>
      <c r="B135" s="95" t="s">
        <v>488</v>
      </c>
      <c r="C135" s="95" t="s">
        <v>276</v>
      </c>
      <c r="D135" s="95" t="s">
        <v>775</v>
      </c>
      <c r="E135" s="95">
        <v>10</v>
      </c>
      <c r="F135" s="95" t="s">
        <v>776</v>
      </c>
      <c r="G135" s="95" t="s">
        <v>777</v>
      </c>
      <c r="H135" s="95" t="s">
        <v>219</v>
      </c>
      <c r="I135" s="95">
        <v>5.63</v>
      </c>
      <c r="J135" s="95">
        <v>0</v>
      </c>
      <c r="K135" s="95">
        <v>0</v>
      </c>
      <c r="L135" s="95" t="s">
        <v>778</v>
      </c>
      <c r="M135" s="95"/>
      <c r="N135" s="95"/>
      <c r="O135" s="95">
        <v>3</v>
      </c>
      <c r="P135" s="95"/>
      <c r="Q135" s="95"/>
      <c r="R135" s="95">
        <v>3</v>
      </c>
      <c r="S135" s="95"/>
      <c r="T135" s="95"/>
      <c r="U135" s="95"/>
      <c r="V135" s="95">
        <v>3</v>
      </c>
      <c r="W135" s="95"/>
      <c r="X135" s="95">
        <v>29</v>
      </c>
      <c r="Y135" s="95"/>
      <c r="Z135" s="95" t="s">
        <v>779</v>
      </c>
      <c r="AA135" s="95" t="s">
        <v>222</v>
      </c>
      <c r="AB135" s="95">
        <v>4.12</v>
      </c>
      <c r="AC135" s="95">
        <v>1</v>
      </c>
    </row>
    <row r="136" spans="1:29" s="96" customFormat="1" ht="75" x14ac:dyDescent="0.25">
      <c r="A136" s="95">
        <v>126</v>
      </c>
      <c r="B136" s="95" t="s">
        <v>488</v>
      </c>
      <c r="C136" s="95" t="s">
        <v>276</v>
      </c>
      <c r="D136" s="95" t="s">
        <v>775</v>
      </c>
      <c r="E136" s="95">
        <v>10</v>
      </c>
      <c r="F136" s="95" t="s">
        <v>780</v>
      </c>
      <c r="G136" s="95" t="s">
        <v>781</v>
      </c>
      <c r="H136" s="95" t="s">
        <v>219</v>
      </c>
      <c r="I136" s="95">
        <v>1.68</v>
      </c>
      <c r="J136" s="95">
        <v>0</v>
      </c>
      <c r="K136" s="95">
        <v>0</v>
      </c>
      <c r="L136" s="95" t="s">
        <v>782</v>
      </c>
      <c r="M136" s="95"/>
      <c r="N136" s="95"/>
      <c r="O136" s="95">
        <v>6</v>
      </c>
      <c r="P136" s="95"/>
      <c r="Q136" s="95"/>
      <c r="R136" s="95">
        <v>6</v>
      </c>
      <c r="S136" s="95"/>
      <c r="T136" s="95"/>
      <c r="U136" s="95">
        <v>6</v>
      </c>
      <c r="V136" s="95"/>
      <c r="W136" s="95"/>
      <c r="X136" s="95"/>
      <c r="Y136" s="95"/>
      <c r="Z136" s="95" t="s">
        <v>783</v>
      </c>
      <c r="AA136" s="95" t="s">
        <v>340</v>
      </c>
      <c r="AB136" s="95">
        <v>4.12</v>
      </c>
      <c r="AC136" s="95">
        <v>1</v>
      </c>
    </row>
    <row r="137" spans="1:29" s="96" customFormat="1" ht="60" x14ac:dyDescent="0.25">
      <c r="A137" s="95">
        <v>127</v>
      </c>
      <c r="B137" s="95" t="s">
        <v>488</v>
      </c>
      <c r="C137" s="95" t="s">
        <v>215</v>
      </c>
      <c r="D137" s="95" t="s">
        <v>784</v>
      </c>
      <c r="E137" s="95">
        <v>10</v>
      </c>
      <c r="F137" s="95" t="s">
        <v>785</v>
      </c>
      <c r="G137" s="95" t="s">
        <v>786</v>
      </c>
      <c r="H137" s="95" t="s">
        <v>219</v>
      </c>
      <c r="I137" s="95">
        <v>1.05</v>
      </c>
      <c r="J137" s="95">
        <v>0</v>
      </c>
      <c r="K137" s="95">
        <v>0</v>
      </c>
      <c r="L137" s="95" t="s">
        <v>787</v>
      </c>
      <c r="M137" s="95"/>
      <c r="N137" s="95"/>
      <c r="O137" s="95">
        <v>5</v>
      </c>
      <c r="P137" s="95"/>
      <c r="Q137" s="95"/>
      <c r="R137" s="95">
        <v>5</v>
      </c>
      <c r="S137" s="95"/>
      <c r="T137" s="95"/>
      <c r="U137" s="95">
        <v>5</v>
      </c>
      <c r="V137" s="95"/>
      <c r="W137" s="95"/>
      <c r="X137" s="95">
        <v>140</v>
      </c>
      <c r="Y137" s="95"/>
      <c r="Z137" s="95" t="s">
        <v>788</v>
      </c>
      <c r="AA137" s="95" t="s">
        <v>222</v>
      </c>
      <c r="AB137" s="95">
        <v>4.12</v>
      </c>
      <c r="AC137" s="95">
        <v>1</v>
      </c>
    </row>
    <row r="138" spans="1:29" s="96" customFormat="1" ht="45" x14ac:dyDescent="0.25">
      <c r="A138" s="95">
        <v>128</v>
      </c>
      <c r="B138" s="95" t="s">
        <v>488</v>
      </c>
      <c r="C138" s="95" t="s">
        <v>215</v>
      </c>
      <c r="D138" s="95" t="s">
        <v>789</v>
      </c>
      <c r="E138" s="95">
        <v>10</v>
      </c>
      <c r="F138" s="95" t="s">
        <v>790</v>
      </c>
      <c r="G138" s="95" t="s">
        <v>791</v>
      </c>
      <c r="H138" s="95" t="s">
        <v>210</v>
      </c>
      <c r="I138" s="95">
        <v>1.82</v>
      </c>
      <c r="J138" s="95">
        <v>0</v>
      </c>
      <c r="K138" s="95">
        <v>0</v>
      </c>
      <c r="L138" s="95" t="s">
        <v>792</v>
      </c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 t="s">
        <v>793</v>
      </c>
      <c r="AA138" s="95" t="s">
        <v>354</v>
      </c>
      <c r="AB138" s="95">
        <v>4.0999999999999996</v>
      </c>
      <c r="AC138" s="95">
        <v>0</v>
      </c>
    </row>
    <row r="139" spans="1:29" s="96" customFormat="1" ht="45" x14ac:dyDescent="0.25">
      <c r="A139" s="95">
        <v>129</v>
      </c>
      <c r="B139" s="95" t="s">
        <v>488</v>
      </c>
      <c r="C139" s="95" t="s">
        <v>206</v>
      </c>
      <c r="D139" s="95" t="s">
        <v>794</v>
      </c>
      <c r="E139" s="95">
        <v>10</v>
      </c>
      <c r="F139" s="95" t="s">
        <v>795</v>
      </c>
      <c r="G139" s="95" t="s">
        <v>796</v>
      </c>
      <c r="H139" s="95" t="s">
        <v>210</v>
      </c>
      <c r="I139" s="95">
        <v>4.43</v>
      </c>
      <c r="J139" s="95">
        <v>0</v>
      </c>
      <c r="K139" s="95">
        <v>0</v>
      </c>
      <c r="L139" s="95" t="s">
        <v>797</v>
      </c>
      <c r="M139" s="95"/>
      <c r="N139" s="95"/>
      <c r="O139" s="95">
        <v>1</v>
      </c>
      <c r="P139" s="95"/>
      <c r="Q139" s="95"/>
      <c r="R139" s="95">
        <v>1</v>
      </c>
      <c r="S139" s="95"/>
      <c r="T139" s="95"/>
      <c r="U139" s="95">
        <v>1</v>
      </c>
      <c r="V139" s="95"/>
      <c r="W139" s="95"/>
      <c r="X139" s="95">
        <v>115</v>
      </c>
      <c r="Y139" s="95"/>
      <c r="Z139" s="95" t="s">
        <v>798</v>
      </c>
      <c r="AA139" s="95" t="s">
        <v>266</v>
      </c>
      <c r="AB139" s="95">
        <v>4.12</v>
      </c>
      <c r="AC139" s="95">
        <v>0</v>
      </c>
    </row>
    <row r="140" spans="1:29" s="96" customFormat="1" ht="90" x14ac:dyDescent="0.25">
      <c r="A140" s="95">
        <v>130</v>
      </c>
      <c r="B140" s="95" t="s">
        <v>488</v>
      </c>
      <c r="C140" s="95" t="s">
        <v>206</v>
      </c>
      <c r="D140" s="95" t="s">
        <v>799</v>
      </c>
      <c r="E140" s="95">
        <v>10</v>
      </c>
      <c r="F140" s="95" t="s">
        <v>795</v>
      </c>
      <c r="G140" s="95" t="s">
        <v>796</v>
      </c>
      <c r="H140" s="95" t="s">
        <v>210</v>
      </c>
      <c r="I140" s="95">
        <v>4.43</v>
      </c>
      <c r="J140" s="95">
        <v>0</v>
      </c>
      <c r="K140" s="95">
        <v>0</v>
      </c>
      <c r="L140" s="95" t="s">
        <v>800</v>
      </c>
      <c r="M140" s="95" t="s">
        <v>801</v>
      </c>
      <c r="N140" s="95"/>
      <c r="O140" s="95">
        <v>4</v>
      </c>
      <c r="P140" s="95"/>
      <c r="Q140" s="95">
        <v>1</v>
      </c>
      <c r="R140" s="95">
        <v>3</v>
      </c>
      <c r="S140" s="95"/>
      <c r="T140" s="95"/>
      <c r="U140" s="95">
        <v>4</v>
      </c>
      <c r="V140" s="95"/>
      <c r="W140" s="95"/>
      <c r="X140" s="95">
        <v>1450</v>
      </c>
      <c r="Y140" s="95"/>
      <c r="Z140" s="95" t="s">
        <v>798</v>
      </c>
      <c r="AA140" s="95" t="s">
        <v>266</v>
      </c>
      <c r="AB140" s="95">
        <v>4.12</v>
      </c>
      <c r="AC140" s="95">
        <v>0</v>
      </c>
    </row>
    <row r="141" spans="1:29" s="96" customFormat="1" ht="75" x14ac:dyDescent="0.25">
      <c r="A141" s="95">
        <v>131</v>
      </c>
      <c r="B141" s="95" t="s">
        <v>488</v>
      </c>
      <c r="C141" s="95" t="s">
        <v>206</v>
      </c>
      <c r="D141" s="95" t="s">
        <v>802</v>
      </c>
      <c r="E141" s="95">
        <v>10</v>
      </c>
      <c r="F141" s="95" t="s">
        <v>803</v>
      </c>
      <c r="G141" s="95" t="s">
        <v>796</v>
      </c>
      <c r="H141" s="95" t="s">
        <v>210</v>
      </c>
      <c r="I141" s="95">
        <v>3.7</v>
      </c>
      <c r="J141" s="95">
        <v>0</v>
      </c>
      <c r="K141" s="95">
        <v>0</v>
      </c>
      <c r="L141" s="95" t="s">
        <v>804</v>
      </c>
      <c r="M141" s="95" t="s">
        <v>805</v>
      </c>
      <c r="N141" s="95"/>
      <c r="O141" s="95">
        <v>7</v>
      </c>
      <c r="P141" s="95"/>
      <c r="Q141" s="95">
        <v>2</v>
      </c>
      <c r="R141" s="95">
        <v>5</v>
      </c>
      <c r="S141" s="95"/>
      <c r="T141" s="95"/>
      <c r="U141" s="95">
        <v>7</v>
      </c>
      <c r="V141" s="95"/>
      <c r="W141" s="95"/>
      <c r="X141" s="95">
        <v>870</v>
      </c>
      <c r="Y141" s="95"/>
      <c r="Z141" s="95" t="s">
        <v>798</v>
      </c>
      <c r="AA141" s="95" t="s">
        <v>266</v>
      </c>
      <c r="AB141" s="95">
        <v>4.12</v>
      </c>
      <c r="AC141" s="95">
        <v>0</v>
      </c>
    </row>
    <row r="142" spans="1:29" s="96" customFormat="1" ht="45" x14ac:dyDescent="0.25">
      <c r="A142" s="95">
        <v>132</v>
      </c>
      <c r="B142" s="95" t="s">
        <v>324</v>
      </c>
      <c r="C142" s="95" t="s">
        <v>254</v>
      </c>
      <c r="D142" s="95" t="s">
        <v>806</v>
      </c>
      <c r="E142" s="95">
        <v>10</v>
      </c>
      <c r="F142" s="95" t="s">
        <v>807</v>
      </c>
      <c r="G142" s="95" t="s">
        <v>808</v>
      </c>
      <c r="H142" s="95" t="s">
        <v>219</v>
      </c>
      <c r="I142" s="95">
        <v>0.62</v>
      </c>
      <c r="J142" s="95">
        <v>0</v>
      </c>
      <c r="K142" s="95">
        <v>0</v>
      </c>
      <c r="L142" s="95" t="s">
        <v>284</v>
      </c>
      <c r="M142" s="95"/>
      <c r="N142" s="95"/>
      <c r="O142" s="95">
        <v>11</v>
      </c>
      <c r="P142" s="95"/>
      <c r="Q142" s="95"/>
      <c r="R142" s="95">
        <v>11</v>
      </c>
      <c r="S142" s="95"/>
      <c r="T142" s="95"/>
      <c r="U142" s="95">
        <v>10</v>
      </c>
      <c r="V142" s="95">
        <v>1</v>
      </c>
      <c r="W142" s="95"/>
      <c r="X142" s="95">
        <v>524</v>
      </c>
      <c r="Y142" s="95"/>
      <c r="Z142" s="95"/>
      <c r="AA142" s="95" t="s">
        <v>234</v>
      </c>
      <c r="AB142" s="95">
        <v>4.21</v>
      </c>
      <c r="AC142" s="95">
        <v>1</v>
      </c>
    </row>
    <row r="143" spans="1:29" s="96" customFormat="1" ht="45" x14ac:dyDescent="0.25">
      <c r="A143" s="95">
        <v>133</v>
      </c>
      <c r="B143" s="95" t="s">
        <v>324</v>
      </c>
      <c r="C143" s="95" t="s">
        <v>206</v>
      </c>
      <c r="D143" s="95" t="s">
        <v>809</v>
      </c>
      <c r="E143" s="95">
        <v>10</v>
      </c>
      <c r="F143" s="95" t="s">
        <v>810</v>
      </c>
      <c r="G143" s="95" t="s">
        <v>811</v>
      </c>
      <c r="H143" s="95" t="s">
        <v>219</v>
      </c>
      <c r="I143" s="95">
        <v>0.47</v>
      </c>
      <c r="J143" s="95">
        <v>0</v>
      </c>
      <c r="K143" s="95">
        <v>0</v>
      </c>
      <c r="L143" s="95" t="s">
        <v>284</v>
      </c>
      <c r="M143" s="95"/>
      <c r="N143" s="95"/>
      <c r="O143" s="95">
        <v>1</v>
      </c>
      <c r="P143" s="95"/>
      <c r="Q143" s="95"/>
      <c r="R143" s="95">
        <v>1</v>
      </c>
      <c r="S143" s="95"/>
      <c r="T143" s="95"/>
      <c r="U143" s="95">
        <v>1</v>
      </c>
      <c r="V143" s="95"/>
      <c r="W143" s="95"/>
      <c r="X143" s="95">
        <v>318</v>
      </c>
      <c r="Y143" s="95"/>
      <c r="Z143" s="95"/>
      <c r="AA143" s="95" t="s">
        <v>234</v>
      </c>
      <c r="AB143" s="95">
        <v>4.21</v>
      </c>
      <c r="AC143" s="95">
        <v>1</v>
      </c>
    </row>
    <row r="144" spans="1:29" s="96" customFormat="1" ht="45" x14ac:dyDescent="0.25">
      <c r="A144" s="95">
        <v>134</v>
      </c>
      <c r="B144" s="95" t="s">
        <v>169</v>
      </c>
      <c r="C144" s="95" t="s">
        <v>206</v>
      </c>
      <c r="D144" s="95" t="s">
        <v>812</v>
      </c>
      <c r="E144" s="95">
        <v>10</v>
      </c>
      <c r="F144" s="95" t="s">
        <v>813</v>
      </c>
      <c r="G144" s="95" t="s">
        <v>814</v>
      </c>
      <c r="H144" s="95" t="s">
        <v>210</v>
      </c>
      <c r="I144" s="95">
        <v>11.17</v>
      </c>
      <c r="J144" s="95">
        <v>0</v>
      </c>
      <c r="K144" s="95">
        <v>0</v>
      </c>
      <c r="L144" s="95" t="s">
        <v>284</v>
      </c>
      <c r="M144" s="95"/>
      <c r="N144" s="95"/>
      <c r="O144" s="95">
        <v>23</v>
      </c>
      <c r="P144" s="95"/>
      <c r="Q144" s="95"/>
      <c r="R144" s="95">
        <v>23</v>
      </c>
      <c r="S144" s="95"/>
      <c r="T144" s="95"/>
      <c r="U144" s="95">
        <v>10</v>
      </c>
      <c r="V144" s="95">
        <v>13</v>
      </c>
      <c r="W144" s="95"/>
      <c r="X144" s="95">
        <v>1525</v>
      </c>
      <c r="Y144" s="95"/>
      <c r="Z144" s="95" t="s">
        <v>815</v>
      </c>
      <c r="AA144" s="95" t="s">
        <v>317</v>
      </c>
      <c r="AB144" s="95">
        <v>4.1100000000000003</v>
      </c>
      <c r="AC144" s="95">
        <v>0</v>
      </c>
    </row>
    <row r="145" spans="1:29" s="96" customFormat="1" ht="75" x14ac:dyDescent="0.25">
      <c r="A145" s="95">
        <v>135</v>
      </c>
      <c r="B145" s="95" t="s">
        <v>253</v>
      </c>
      <c r="C145" s="95" t="s">
        <v>206</v>
      </c>
      <c r="D145" s="95" t="s">
        <v>816</v>
      </c>
      <c r="E145" s="95">
        <v>10</v>
      </c>
      <c r="F145" s="95" t="s">
        <v>817</v>
      </c>
      <c r="G145" s="95" t="s">
        <v>818</v>
      </c>
      <c r="H145" s="95" t="s">
        <v>219</v>
      </c>
      <c r="I145" s="95">
        <v>24.53</v>
      </c>
      <c r="J145" s="95">
        <v>0</v>
      </c>
      <c r="K145" s="95">
        <v>0</v>
      </c>
      <c r="L145" s="95" t="s">
        <v>819</v>
      </c>
      <c r="M145" s="95">
        <v>0</v>
      </c>
      <c r="N145" s="95" t="s">
        <v>820</v>
      </c>
      <c r="O145" s="95">
        <v>21</v>
      </c>
      <c r="P145" s="95">
        <v>2</v>
      </c>
      <c r="Q145" s="95">
        <v>19</v>
      </c>
      <c r="R145" s="95">
        <v>0</v>
      </c>
      <c r="S145" s="95">
        <v>0</v>
      </c>
      <c r="T145" s="95">
        <v>0</v>
      </c>
      <c r="U145" s="95">
        <v>0</v>
      </c>
      <c r="V145" s="95">
        <v>21</v>
      </c>
      <c r="W145" s="95"/>
      <c r="X145" s="95">
        <v>0</v>
      </c>
      <c r="Y145" s="95"/>
      <c r="Z145" s="95" t="s">
        <v>817</v>
      </c>
      <c r="AA145" s="95" t="s">
        <v>340</v>
      </c>
      <c r="AB145" s="95">
        <v>4.12</v>
      </c>
      <c r="AC145" s="95">
        <v>1</v>
      </c>
    </row>
    <row r="146" spans="1:29" s="96" customFormat="1" ht="45" x14ac:dyDescent="0.25">
      <c r="A146" s="95">
        <v>136</v>
      </c>
      <c r="B146" s="95" t="s">
        <v>324</v>
      </c>
      <c r="C146" s="95" t="s">
        <v>4</v>
      </c>
      <c r="D146" s="95" t="s">
        <v>821</v>
      </c>
      <c r="E146" s="95">
        <v>220</v>
      </c>
      <c r="F146" s="95" t="s">
        <v>822</v>
      </c>
      <c r="G146" s="95" t="s">
        <v>823</v>
      </c>
      <c r="H146" s="95" t="s">
        <v>219</v>
      </c>
      <c r="I146" s="95">
        <v>0.77</v>
      </c>
      <c r="J146" s="95">
        <v>0</v>
      </c>
      <c r="K146" s="95">
        <v>0</v>
      </c>
      <c r="L146" s="95" t="s">
        <v>824</v>
      </c>
      <c r="M146" s="95">
        <v>0</v>
      </c>
      <c r="N146" s="95">
        <v>0</v>
      </c>
      <c r="O146" s="95">
        <v>1</v>
      </c>
      <c r="P146" s="95">
        <v>0</v>
      </c>
      <c r="Q146" s="95">
        <v>0</v>
      </c>
      <c r="R146" s="95">
        <v>1</v>
      </c>
      <c r="S146" s="95">
        <v>1</v>
      </c>
      <c r="T146" s="95">
        <v>0</v>
      </c>
      <c r="U146" s="95">
        <v>0</v>
      </c>
      <c r="V146" s="95">
        <v>0</v>
      </c>
      <c r="W146" s="95">
        <v>0</v>
      </c>
      <c r="X146" s="95">
        <v>33</v>
      </c>
      <c r="Y146" s="95"/>
      <c r="Z146" s="95" t="s">
        <v>825</v>
      </c>
      <c r="AA146" s="95" t="s">
        <v>533</v>
      </c>
      <c r="AB146" s="95">
        <v>4.12</v>
      </c>
      <c r="AC146" s="95">
        <v>1</v>
      </c>
    </row>
    <row r="147" spans="1:29" s="96" customFormat="1" ht="195" x14ac:dyDescent="0.25">
      <c r="A147" s="95">
        <v>137</v>
      </c>
      <c r="B147" s="95" t="s">
        <v>488</v>
      </c>
      <c r="C147" s="95" t="s">
        <v>206</v>
      </c>
      <c r="D147" s="95" t="s">
        <v>826</v>
      </c>
      <c r="E147" s="95">
        <v>10</v>
      </c>
      <c r="F147" s="95" t="s">
        <v>827</v>
      </c>
      <c r="G147" s="95" t="s">
        <v>828</v>
      </c>
      <c r="H147" s="95" t="s">
        <v>210</v>
      </c>
      <c r="I147" s="95">
        <v>0.8</v>
      </c>
      <c r="J147" s="95">
        <v>0</v>
      </c>
      <c r="K147" s="95">
        <v>0</v>
      </c>
      <c r="L147" s="95" t="s">
        <v>829</v>
      </c>
      <c r="M147" s="95"/>
      <c r="N147" s="95" t="s">
        <v>830</v>
      </c>
      <c r="O147" s="95">
        <v>18</v>
      </c>
      <c r="P147" s="95">
        <v>0</v>
      </c>
      <c r="Q147" s="95">
        <v>0</v>
      </c>
      <c r="R147" s="95">
        <v>18</v>
      </c>
      <c r="S147" s="95">
        <v>0</v>
      </c>
      <c r="T147" s="95">
        <v>0</v>
      </c>
      <c r="U147" s="95">
        <v>18</v>
      </c>
      <c r="V147" s="95">
        <v>0</v>
      </c>
      <c r="W147" s="95">
        <v>0</v>
      </c>
      <c r="X147" s="95">
        <v>48</v>
      </c>
      <c r="Y147" s="95"/>
      <c r="Z147" s="95" t="s">
        <v>831</v>
      </c>
      <c r="AA147" s="95" t="s">
        <v>234</v>
      </c>
      <c r="AB147" s="95">
        <v>4.12</v>
      </c>
      <c r="AC147" s="95">
        <v>0</v>
      </c>
    </row>
    <row r="148" spans="1:29" s="96" customFormat="1" ht="135" x14ac:dyDescent="0.25">
      <c r="A148" s="95">
        <v>138</v>
      </c>
      <c r="B148" s="95" t="s">
        <v>205</v>
      </c>
      <c r="C148" s="95" t="s">
        <v>215</v>
      </c>
      <c r="D148" s="95" t="s">
        <v>832</v>
      </c>
      <c r="E148" s="95">
        <v>10</v>
      </c>
      <c r="F148" s="95" t="s">
        <v>833</v>
      </c>
      <c r="G148" s="95" t="s">
        <v>834</v>
      </c>
      <c r="H148" s="95" t="s">
        <v>210</v>
      </c>
      <c r="I148" s="95">
        <v>1.18</v>
      </c>
      <c r="J148" s="95">
        <v>0</v>
      </c>
      <c r="K148" s="95">
        <v>0</v>
      </c>
      <c r="L148" s="95" t="s">
        <v>835</v>
      </c>
      <c r="M148" s="95" t="s">
        <v>836</v>
      </c>
      <c r="N148" s="95"/>
      <c r="O148" s="95">
        <v>15</v>
      </c>
      <c r="P148" s="95">
        <v>6</v>
      </c>
      <c r="Q148" s="95">
        <v>1</v>
      </c>
      <c r="R148" s="95">
        <v>8</v>
      </c>
      <c r="S148" s="95">
        <v>0</v>
      </c>
      <c r="T148" s="95">
        <v>0</v>
      </c>
      <c r="U148" s="95">
        <v>9</v>
      </c>
      <c r="V148" s="95">
        <v>6</v>
      </c>
      <c r="W148" s="95">
        <v>0</v>
      </c>
      <c r="X148" s="95">
        <v>0</v>
      </c>
      <c r="Y148" s="95"/>
      <c r="Z148" s="95">
        <v>71</v>
      </c>
      <c r="AA148" s="95" t="s">
        <v>593</v>
      </c>
      <c r="AB148" s="95">
        <v>4.17</v>
      </c>
      <c r="AC148" s="95">
        <v>0</v>
      </c>
    </row>
    <row r="149" spans="1:29" s="96" customFormat="1" ht="150" x14ac:dyDescent="0.25">
      <c r="A149" s="95">
        <v>139</v>
      </c>
      <c r="B149" s="95" t="s">
        <v>205</v>
      </c>
      <c r="C149" s="95" t="s">
        <v>215</v>
      </c>
      <c r="D149" s="95" t="s">
        <v>837</v>
      </c>
      <c r="E149" s="95">
        <v>10</v>
      </c>
      <c r="F149" s="95" t="s">
        <v>838</v>
      </c>
      <c r="G149" s="95" t="s">
        <v>839</v>
      </c>
      <c r="H149" s="95" t="s">
        <v>210</v>
      </c>
      <c r="I149" s="95">
        <v>0.53</v>
      </c>
      <c r="J149" s="95">
        <v>0</v>
      </c>
      <c r="K149" s="95">
        <v>0</v>
      </c>
      <c r="L149" s="95" t="s">
        <v>840</v>
      </c>
      <c r="M149" s="95" t="s">
        <v>841</v>
      </c>
      <c r="N149" s="95"/>
      <c r="O149" s="95">
        <v>123</v>
      </c>
      <c r="P149" s="95">
        <v>1</v>
      </c>
      <c r="Q149" s="95">
        <v>3</v>
      </c>
      <c r="R149" s="95">
        <v>119</v>
      </c>
      <c r="S149" s="95">
        <v>0</v>
      </c>
      <c r="T149" s="95">
        <v>0</v>
      </c>
      <c r="U149" s="95">
        <v>4</v>
      </c>
      <c r="V149" s="95">
        <v>119</v>
      </c>
      <c r="W149" s="95">
        <v>0</v>
      </c>
      <c r="X149" s="95">
        <v>0</v>
      </c>
      <c r="Y149" s="95"/>
      <c r="Z149" s="95"/>
      <c r="AA149" s="95" t="s">
        <v>593</v>
      </c>
      <c r="AB149" s="95">
        <v>4.17</v>
      </c>
      <c r="AC149" s="95">
        <v>0</v>
      </c>
    </row>
    <row r="150" spans="1:29" s="96" customFormat="1" ht="60" x14ac:dyDescent="0.25">
      <c r="A150" s="95">
        <v>140</v>
      </c>
      <c r="B150" s="95" t="s">
        <v>538</v>
      </c>
      <c r="C150" s="95" t="s">
        <v>215</v>
      </c>
      <c r="D150" s="95" t="s">
        <v>727</v>
      </c>
      <c r="E150" s="95">
        <v>10</v>
      </c>
      <c r="F150" s="95" t="s">
        <v>842</v>
      </c>
      <c r="G150" s="95" t="s">
        <v>843</v>
      </c>
      <c r="H150" s="95" t="s">
        <v>210</v>
      </c>
      <c r="I150" s="95">
        <v>25.98</v>
      </c>
      <c r="J150" s="95">
        <v>0</v>
      </c>
      <c r="K150" s="95">
        <v>0</v>
      </c>
      <c r="L150" s="95" t="s">
        <v>844</v>
      </c>
      <c r="M150" s="95">
        <v>0</v>
      </c>
      <c r="N150" s="95">
        <v>0</v>
      </c>
      <c r="O150" s="95">
        <v>57</v>
      </c>
      <c r="P150" s="95">
        <v>0</v>
      </c>
      <c r="Q150" s="95">
        <v>0</v>
      </c>
      <c r="R150" s="95">
        <v>57</v>
      </c>
      <c r="S150" s="95">
        <v>0</v>
      </c>
      <c r="T150" s="95">
        <v>0</v>
      </c>
      <c r="U150" s="95">
        <v>0</v>
      </c>
      <c r="V150" s="95">
        <v>57</v>
      </c>
      <c r="W150" s="95">
        <v>0</v>
      </c>
      <c r="X150" s="95">
        <v>88</v>
      </c>
      <c r="Y150" s="95"/>
      <c r="Z150" s="95" t="s">
        <v>842</v>
      </c>
      <c r="AA150" s="95" t="s">
        <v>695</v>
      </c>
      <c r="AB150" s="95">
        <v>4.17</v>
      </c>
      <c r="AC150" s="95">
        <v>0</v>
      </c>
    </row>
    <row r="151" spans="1:29" s="96" customFormat="1" ht="135" x14ac:dyDescent="0.25">
      <c r="A151" s="95">
        <v>141</v>
      </c>
      <c r="B151" s="95" t="s">
        <v>845</v>
      </c>
      <c r="C151" s="95" t="s">
        <v>215</v>
      </c>
      <c r="D151" s="95" t="s">
        <v>846</v>
      </c>
      <c r="E151" s="95">
        <v>10</v>
      </c>
      <c r="F151" s="95" t="s">
        <v>847</v>
      </c>
      <c r="G151" s="95" t="s">
        <v>848</v>
      </c>
      <c r="H151" s="95" t="s">
        <v>210</v>
      </c>
      <c r="I151" s="95">
        <v>0.32</v>
      </c>
      <c r="J151" s="95">
        <v>0</v>
      </c>
      <c r="K151" s="95">
        <v>0</v>
      </c>
      <c r="L151" s="95" t="s">
        <v>849</v>
      </c>
      <c r="M151" s="95" t="s">
        <v>850</v>
      </c>
      <c r="N151" s="95" t="s">
        <v>21</v>
      </c>
      <c r="O151" s="95">
        <v>1033</v>
      </c>
      <c r="P151" s="95">
        <v>0</v>
      </c>
      <c r="Q151" s="95">
        <v>4</v>
      </c>
      <c r="R151" s="95">
        <v>1029</v>
      </c>
      <c r="S151" s="95">
        <v>0</v>
      </c>
      <c r="T151" s="95">
        <v>0</v>
      </c>
      <c r="U151" s="95">
        <v>0</v>
      </c>
      <c r="V151" s="95">
        <v>1033</v>
      </c>
      <c r="W151" s="95">
        <v>0</v>
      </c>
      <c r="X151" s="95">
        <v>0</v>
      </c>
      <c r="Y151" s="95"/>
      <c r="Z151" s="95"/>
      <c r="AA151" s="95" t="s">
        <v>695</v>
      </c>
      <c r="AB151" s="95">
        <v>4.0999999999999996</v>
      </c>
      <c r="AC151" s="95">
        <v>0</v>
      </c>
    </row>
    <row r="152" spans="1:29" s="96" customFormat="1" ht="315" x14ac:dyDescent="0.25">
      <c r="A152" s="95">
        <v>142</v>
      </c>
      <c r="B152" s="95" t="s">
        <v>845</v>
      </c>
      <c r="C152" s="95" t="s">
        <v>3</v>
      </c>
      <c r="D152" s="95" t="s">
        <v>851</v>
      </c>
      <c r="E152" s="95">
        <v>10</v>
      </c>
      <c r="F152" s="95" t="s">
        <v>852</v>
      </c>
      <c r="G152" s="95" t="s">
        <v>853</v>
      </c>
      <c r="H152" s="95" t="s">
        <v>210</v>
      </c>
      <c r="I152" s="95">
        <v>0.75</v>
      </c>
      <c r="J152" s="95">
        <v>0</v>
      </c>
      <c r="K152" s="95">
        <v>0</v>
      </c>
      <c r="L152" s="95" t="s">
        <v>854</v>
      </c>
      <c r="M152" s="95" t="s">
        <v>855</v>
      </c>
      <c r="N152" s="95" t="s">
        <v>21</v>
      </c>
      <c r="O152" s="95">
        <v>84</v>
      </c>
      <c r="P152" s="95">
        <v>1</v>
      </c>
      <c r="Q152" s="95">
        <v>10</v>
      </c>
      <c r="R152" s="95">
        <v>73</v>
      </c>
      <c r="S152" s="95">
        <v>0</v>
      </c>
      <c r="T152" s="95">
        <v>0</v>
      </c>
      <c r="U152" s="95">
        <v>9</v>
      </c>
      <c r="V152" s="95">
        <v>75</v>
      </c>
      <c r="W152" s="95">
        <v>0</v>
      </c>
      <c r="X152" s="95">
        <v>0</v>
      </c>
      <c r="Y152" s="95"/>
      <c r="Z152" s="95" t="s">
        <v>856</v>
      </c>
      <c r="AA152" s="95" t="s">
        <v>857</v>
      </c>
      <c r="AB152" s="95">
        <v>4.0999999999999996</v>
      </c>
      <c r="AC152" s="95">
        <v>1</v>
      </c>
    </row>
    <row r="153" spans="1:29" s="96" customFormat="1" ht="60" x14ac:dyDescent="0.25">
      <c r="A153" s="95">
        <v>143</v>
      </c>
      <c r="B153" s="95" t="s">
        <v>845</v>
      </c>
      <c r="C153" s="95" t="s">
        <v>215</v>
      </c>
      <c r="D153" s="95" t="s">
        <v>858</v>
      </c>
      <c r="E153" s="95">
        <v>10</v>
      </c>
      <c r="F153" s="95" t="s">
        <v>859</v>
      </c>
      <c r="G153" s="95" t="s">
        <v>860</v>
      </c>
      <c r="H153" s="95" t="s">
        <v>210</v>
      </c>
      <c r="I153" s="95">
        <v>8.0299999999999994</v>
      </c>
      <c r="J153" s="95">
        <v>0</v>
      </c>
      <c r="K153" s="95">
        <v>0</v>
      </c>
      <c r="L153" s="95" t="s">
        <v>861</v>
      </c>
      <c r="M153" s="95" t="s">
        <v>862</v>
      </c>
      <c r="N153" s="95" t="s">
        <v>21</v>
      </c>
      <c r="O153" s="95">
        <v>1</v>
      </c>
      <c r="P153" s="95">
        <v>1</v>
      </c>
      <c r="Q153" s="95">
        <v>0</v>
      </c>
      <c r="R153" s="95">
        <v>0</v>
      </c>
      <c r="S153" s="95">
        <v>0</v>
      </c>
      <c r="T153" s="95">
        <v>0</v>
      </c>
      <c r="U153" s="95">
        <v>0</v>
      </c>
      <c r="V153" s="95">
        <v>1</v>
      </c>
      <c r="W153" s="95">
        <v>0</v>
      </c>
      <c r="X153" s="95">
        <v>0</v>
      </c>
      <c r="Y153" s="95"/>
      <c r="Z153" s="95"/>
      <c r="AA153" s="95" t="s">
        <v>695</v>
      </c>
      <c r="AB153" s="95">
        <v>4.0999999999999996</v>
      </c>
      <c r="AC153" s="95">
        <v>0</v>
      </c>
    </row>
    <row r="154" spans="1:29" s="96" customFormat="1" ht="135" x14ac:dyDescent="0.25">
      <c r="A154" s="95">
        <v>144</v>
      </c>
      <c r="B154" s="95" t="s">
        <v>845</v>
      </c>
      <c r="C154" s="95" t="s">
        <v>215</v>
      </c>
      <c r="D154" s="95" t="s">
        <v>846</v>
      </c>
      <c r="E154" s="95">
        <v>10</v>
      </c>
      <c r="F154" s="95" t="s">
        <v>863</v>
      </c>
      <c r="G154" s="95" t="s">
        <v>864</v>
      </c>
      <c r="H154" s="95" t="s">
        <v>210</v>
      </c>
      <c r="I154" s="95">
        <v>0.08</v>
      </c>
      <c r="J154" s="95">
        <v>0</v>
      </c>
      <c r="K154" s="95">
        <v>0</v>
      </c>
      <c r="L154" s="95" t="s">
        <v>849</v>
      </c>
      <c r="M154" s="95" t="s">
        <v>850</v>
      </c>
      <c r="N154" s="95" t="s">
        <v>21</v>
      </c>
      <c r="O154" s="95">
        <v>1033</v>
      </c>
      <c r="P154" s="95">
        <v>0</v>
      </c>
      <c r="Q154" s="95">
        <v>4</v>
      </c>
      <c r="R154" s="95">
        <v>1029</v>
      </c>
      <c r="S154" s="95">
        <v>0</v>
      </c>
      <c r="T154" s="95">
        <v>0</v>
      </c>
      <c r="U154" s="95">
        <v>0</v>
      </c>
      <c r="V154" s="95">
        <v>1033</v>
      </c>
      <c r="W154" s="95">
        <v>0</v>
      </c>
      <c r="X154" s="95">
        <v>0</v>
      </c>
      <c r="Y154" s="95"/>
      <c r="Z154" s="95"/>
      <c r="AA154" s="95" t="s">
        <v>695</v>
      </c>
      <c r="AB154" s="95">
        <v>4.0999999999999996</v>
      </c>
      <c r="AC154" s="95">
        <v>0</v>
      </c>
    </row>
    <row r="155" spans="1:29" s="96" customFormat="1" ht="45" x14ac:dyDescent="0.25">
      <c r="A155" s="95">
        <v>145</v>
      </c>
      <c r="B155" s="95" t="s">
        <v>845</v>
      </c>
      <c r="C155" s="95" t="s">
        <v>215</v>
      </c>
      <c r="D155" s="95" t="s">
        <v>865</v>
      </c>
      <c r="E155" s="95">
        <v>10</v>
      </c>
      <c r="F155" s="95" t="s">
        <v>859</v>
      </c>
      <c r="G155" s="95" t="s">
        <v>866</v>
      </c>
      <c r="H155" s="95" t="s">
        <v>210</v>
      </c>
      <c r="I155" s="95">
        <v>7.77</v>
      </c>
      <c r="J155" s="95">
        <v>0</v>
      </c>
      <c r="K155" s="95">
        <v>0</v>
      </c>
      <c r="L155" s="95" t="s">
        <v>867</v>
      </c>
      <c r="M155" s="95" t="s">
        <v>868</v>
      </c>
      <c r="N155" s="95" t="s">
        <v>21</v>
      </c>
      <c r="O155" s="95">
        <v>3</v>
      </c>
      <c r="P155" s="95">
        <v>0</v>
      </c>
      <c r="Q155" s="95">
        <v>0</v>
      </c>
      <c r="R155" s="95">
        <v>3</v>
      </c>
      <c r="S155" s="95">
        <v>0</v>
      </c>
      <c r="T155" s="95">
        <v>0</v>
      </c>
      <c r="U155" s="95">
        <v>0</v>
      </c>
      <c r="V155" s="95">
        <v>3</v>
      </c>
      <c r="W155" s="95">
        <v>0</v>
      </c>
      <c r="X155" s="95">
        <v>0</v>
      </c>
      <c r="Y155" s="95"/>
      <c r="Z155" s="95"/>
      <c r="AA155" s="95" t="s">
        <v>695</v>
      </c>
      <c r="AB155" s="95">
        <v>4.0999999999999996</v>
      </c>
      <c r="AC155" s="95">
        <v>0</v>
      </c>
    </row>
    <row r="156" spans="1:29" s="96" customFormat="1" ht="45" x14ac:dyDescent="0.25">
      <c r="A156" s="95">
        <v>146</v>
      </c>
      <c r="B156" s="95" t="s">
        <v>845</v>
      </c>
      <c r="C156" s="95" t="s">
        <v>215</v>
      </c>
      <c r="D156" s="95" t="s">
        <v>865</v>
      </c>
      <c r="E156" s="95">
        <v>10</v>
      </c>
      <c r="F156" s="95" t="s">
        <v>869</v>
      </c>
      <c r="G156" s="95" t="s">
        <v>870</v>
      </c>
      <c r="H156" s="95" t="s">
        <v>210</v>
      </c>
      <c r="I156" s="95">
        <v>4.97</v>
      </c>
      <c r="J156" s="95">
        <v>0</v>
      </c>
      <c r="K156" s="95">
        <v>0</v>
      </c>
      <c r="L156" s="95" t="s">
        <v>867</v>
      </c>
      <c r="M156" s="95" t="s">
        <v>868</v>
      </c>
      <c r="N156" s="95" t="s">
        <v>21</v>
      </c>
      <c r="O156" s="95">
        <v>3</v>
      </c>
      <c r="P156" s="95">
        <v>0</v>
      </c>
      <c r="Q156" s="95">
        <v>0</v>
      </c>
      <c r="R156" s="95">
        <v>3</v>
      </c>
      <c r="S156" s="95">
        <v>0</v>
      </c>
      <c r="T156" s="95">
        <v>0</v>
      </c>
      <c r="U156" s="95">
        <v>0</v>
      </c>
      <c r="V156" s="95">
        <v>3</v>
      </c>
      <c r="W156" s="95">
        <v>0</v>
      </c>
      <c r="X156" s="95">
        <v>0</v>
      </c>
      <c r="Y156" s="95"/>
      <c r="Z156" s="95"/>
      <c r="AA156" s="95" t="s">
        <v>695</v>
      </c>
      <c r="AB156" s="95">
        <v>4.0999999999999996</v>
      </c>
      <c r="AC156" s="95">
        <v>0</v>
      </c>
    </row>
    <row r="157" spans="1:29" s="96" customFormat="1" x14ac:dyDescent="0.25"/>
    <row r="158" spans="1:29" s="96" customFormat="1" x14ac:dyDescent="0.25"/>
    <row r="159" spans="1:29" s="96" customFormat="1" x14ac:dyDescent="0.25"/>
    <row r="160" spans="1:29" s="96" customFormat="1" x14ac:dyDescent="0.25"/>
    <row r="161" s="96" customFormat="1" x14ac:dyDescent="0.25"/>
    <row r="162" s="96" customFormat="1" x14ac:dyDescent="0.25"/>
    <row r="163" s="96" customFormat="1" x14ac:dyDescent="0.25"/>
    <row r="164" s="96" customFormat="1" x14ac:dyDescent="0.25"/>
    <row r="165" s="96" customFormat="1" x14ac:dyDescent="0.25"/>
    <row r="166" s="96" customFormat="1" x14ac:dyDescent="0.25"/>
    <row r="167" s="96" customFormat="1" x14ac:dyDescent="0.25"/>
    <row r="168" s="96" customFormat="1" x14ac:dyDescent="0.25"/>
    <row r="169" s="96" customFormat="1" x14ac:dyDescent="0.25"/>
    <row r="170" s="96" customFormat="1" x14ac:dyDescent="0.25"/>
    <row r="171" s="96" customFormat="1" x14ac:dyDescent="0.25"/>
    <row r="172" s="96" customFormat="1" x14ac:dyDescent="0.25"/>
    <row r="173" s="96" customFormat="1" x14ac:dyDescent="0.25"/>
    <row r="174" s="96" customFormat="1" x14ac:dyDescent="0.25"/>
    <row r="175" s="96" customFormat="1" x14ac:dyDescent="0.25"/>
    <row r="176" s="96" customFormat="1" x14ac:dyDescent="0.25"/>
    <row r="177" s="96" customFormat="1" x14ac:dyDescent="0.25"/>
    <row r="178" s="96" customFormat="1" x14ac:dyDescent="0.25"/>
    <row r="179" s="96" customFormat="1" x14ac:dyDescent="0.25"/>
    <row r="180" s="96" customFormat="1" x14ac:dyDescent="0.25"/>
    <row r="181" s="96" customFormat="1" x14ac:dyDescent="0.25"/>
    <row r="182" s="96" customFormat="1" x14ac:dyDescent="0.25"/>
    <row r="183" s="96" customFormat="1" x14ac:dyDescent="0.25"/>
    <row r="184" s="96" customFormat="1" x14ac:dyDescent="0.25"/>
    <row r="185" s="96" customFormat="1" x14ac:dyDescent="0.25"/>
    <row r="186" s="96" customFormat="1" x14ac:dyDescent="0.25"/>
    <row r="187" s="96" customFormat="1" x14ac:dyDescent="0.25"/>
    <row r="188" s="96" customFormat="1" x14ac:dyDescent="0.25"/>
    <row r="189" s="96" customFormat="1" x14ac:dyDescent="0.25"/>
    <row r="190" s="96" customFormat="1" x14ac:dyDescent="0.25"/>
    <row r="191" s="96" customFormat="1" x14ac:dyDescent="0.25"/>
    <row r="192" s="96" customFormat="1" x14ac:dyDescent="0.25"/>
    <row r="193" s="96" customFormat="1" x14ac:dyDescent="0.25"/>
    <row r="194" s="96" customFormat="1" x14ac:dyDescent="0.25"/>
    <row r="195" s="96" customFormat="1" x14ac:dyDescent="0.25"/>
    <row r="196" s="96" customFormat="1" x14ac:dyDescent="0.25"/>
    <row r="197" s="96" customFormat="1" x14ac:dyDescent="0.25"/>
    <row r="198" s="96" customFormat="1" x14ac:dyDescent="0.25"/>
    <row r="199" s="96" customFormat="1" x14ac:dyDescent="0.25"/>
    <row r="200" s="96" customFormat="1" x14ac:dyDescent="0.25"/>
    <row r="201" s="96" customFormat="1" x14ac:dyDescent="0.25"/>
    <row r="202" s="96" customFormat="1" x14ac:dyDescent="0.25"/>
    <row r="203" s="96" customFormat="1" x14ac:dyDescent="0.25"/>
    <row r="204" s="96" customFormat="1" x14ac:dyDescent="0.25"/>
    <row r="205" s="96" customFormat="1" x14ac:dyDescent="0.25"/>
    <row r="206" s="96" customFormat="1" x14ac:dyDescent="0.25"/>
    <row r="207" s="96" customFormat="1" x14ac:dyDescent="0.25"/>
    <row r="208" s="96" customFormat="1" x14ac:dyDescent="0.25"/>
    <row r="209" s="96" customFormat="1" x14ac:dyDescent="0.25"/>
    <row r="210" s="96" customFormat="1" x14ac:dyDescent="0.25"/>
    <row r="211" s="96" customFormat="1" x14ac:dyDescent="0.25"/>
    <row r="212" s="96" customFormat="1" x14ac:dyDescent="0.25"/>
    <row r="213" s="96" customFormat="1" x14ac:dyDescent="0.25"/>
    <row r="214" s="96" customFormat="1" x14ac:dyDescent="0.25"/>
    <row r="215" s="96" customFormat="1" x14ac:dyDescent="0.25"/>
    <row r="216" s="96" customFormat="1" x14ac:dyDescent="0.25"/>
    <row r="217" s="96" customFormat="1" x14ac:dyDescent="0.25"/>
    <row r="218" s="96" customFormat="1" x14ac:dyDescent="0.25"/>
    <row r="219" s="96" customFormat="1" x14ac:dyDescent="0.25"/>
    <row r="220" s="96" customFormat="1" x14ac:dyDescent="0.25"/>
    <row r="221" s="96" customFormat="1" x14ac:dyDescent="0.25"/>
    <row r="222" s="96" customFormat="1" x14ac:dyDescent="0.25"/>
    <row r="223" s="96" customFormat="1" x14ac:dyDescent="0.25"/>
    <row r="224" s="96" customFormat="1" x14ac:dyDescent="0.25"/>
    <row r="225" s="96" customFormat="1" x14ac:dyDescent="0.25"/>
    <row r="226" s="96" customFormat="1" x14ac:dyDescent="0.25"/>
    <row r="227" s="96" customFormat="1" x14ac:dyDescent="0.25"/>
    <row r="228" s="96" customFormat="1" x14ac:dyDescent="0.25"/>
    <row r="229" s="96" customFormat="1" x14ac:dyDescent="0.25"/>
    <row r="230" s="96" customFormat="1" x14ac:dyDescent="0.25"/>
    <row r="231" s="96" customFormat="1" x14ac:dyDescent="0.25"/>
    <row r="232" s="96" customFormat="1" x14ac:dyDescent="0.25"/>
    <row r="233" s="96" customFormat="1" x14ac:dyDescent="0.25"/>
    <row r="234" s="96" customFormat="1" x14ac:dyDescent="0.25"/>
    <row r="235" s="96" customFormat="1" x14ac:dyDescent="0.25"/>
    <row r="236" s="96" customFormat="1" x14ac:dyDescent="0.25"/>
    <row r="237" s="96" customFormat="1" x14ac:dyDescent="0.25"/>
    <row r="238" s="96" customFormat="1" x14ac:dyDescent="0.25"/>
    <row r="239" s="96" customFormat="1" x14ac:dyDescent="0.25"/>
    <row r="240" s="96" customFormat="1" x14ac:dyDescent="0.25"/>
    <row r="241" s="96" customFormat="1" x14ac:dyDescent="0.25"/>
    <row r="242" s="96" customFormat="1" x14ac:dyDescent="0.25"/>
    <row r="243" s="96" customFormat="1" x14ac:dyDescent="0.25"/>
    <row r="244" s="96" customFormat="1" x14ac:dyDescent="0.25"/>
    <row r="245" s="96" customFormat="1" x14ac:dyDescent="0.25"/>
    <row r="246" s="96" customFormat="1" x14ac:dyDescent="0.25"/>
    <row r="247" s="96" customFormat="1" x14ac:dyDescent="0.25"/>
    <row r="248" s="96" customFormat="1" x14ac:dyDescent="0.25"/>
    <row r="249" s="96" customFormat="1" x14ac:dyDescent="0.25"/>
    <row r="250" s="96" customFormat="1" x14ac:dyDescent="0.25"/>
    <row r="251" s="96" customFormat="1" x14ac:dyDescent="0.25"/>
    <row r="252" s="96" customFormat="1" x14ac:dyDescent="0.25"/>
    <row r="253" s="96" customFormat="1" x14ac:dyDescent="0.25"/>
    <row r="254" s="96" customFormat="1" x14ac:dyDescent="0.25"/>
    <row r="255" s="96" customFormat="1" x14ac:dyDescent="0.25"/>
    <row r="256" s="96" customFormat="1" x14ac:dyDescent="0.25"/>
    <row r="257" s="96" customFormat="1" x14ac:dyDescent="0.25"/>
    <row r="258" s="96" customFormat="1" x14ac:dyDescent="0.25"/>
    <row r="259" s="96" customFormat="1" x14ac:dyDescent="0.25"/>
    <row r="260" s="96" customFormat="1" x14ac:dyDescent="0.25"/>
    <row r="261" s="96" customFormat="1" x14ac:dyDescent="0.25"/>
    <row r="262" s="96" customFormat="1" x14ac:dyDescent="0.25"/>
    <row r="263" s="96" customFormat="1" x14ac:dyDescent="0.25"/>
    <row r="264" s="96" customFormat="1" x14ac:dyDescent="0.25"/>
    <row r="265" s="96" customFormat="1" x14ac:dyDescent="0.25"/>
    <row r="266" s="96" customFormat="1" x14ac:dyDescent="0.25"/>
    <row r="267" s="96" customFormat="1" x14ac:dyDescent="0.25"/>
    <row r="268" s="96" customFormat="1" x14ac:dyDescent="0.25"/>
    <row r="269" s="96" customFormat="1" x14ac:dyDescent="0.25"/>
    <row r="270" s="96" customFormat="1" x14ac:dyDescent="0.25"/>
    <row r="271" s="96" customFormat="1" x14ac:dyDescent="0.25"/>
    <row r="272" s="96" customFormat="1" x14ac:dyDescent="0.25"/>
    <row r="273" s="96" customFormat="1" x14ac:dyDescent="0.25"/>
    <row r="274" s="96" customFormat="1" x14ac:dyDescent="0.25"/>
    <row r="275" s="96" customFormat="1" x14ac:dyDescent="0.25"/>
    <row r="276" s="96" customFormat="1" x14ac:dyDescent="0.25"/>
    <row r="277" s="96" customFormat="1" x14ac:dyDescent="0.25"/>
    <row r="278" s="96" customFormat="1" x14ac:dyDescent="0.25"/>
    <row r="279" s="96" customFormat="1" x14ac:dyDescent="0.25"/>
    <row r="280" s="96" customFormat="1" x14ac:dyDescent="0.25"/>
    <row r="281" s="96" customFormat="1" x14ac:dyDescent="0.25"/>
    <row r="282" s="96" customFormat="1" x14ac:dyDescent="0.25"/>
    <row r="283" s="96" customFormat="1" x14ac:dyDescent="0.25"/>
    <row r="284" s="96" customFormat="1" x14ac:dyDescent="0.25"/>
    <row r="285" s="96" customFormat="1" x14ac:dyDescent="0.25"/>
    <row r="286" s="96" customFormat="1" x14ac:dyDescent="0.25"/>
    <row r="287" s="96" customFormat="1" x14ac:dyDescent="0.25"/>
    <row r="288" s="96" customFormat="1" x14ac:dyDescent="0.25"/>
    <row r="289" s="96" customFormat="1" x14ac:dyDescent="0.25"/>
    <row r="290" s="96" customFormat="1" x14ac:dyDescent="0.25"/>
    <row r="291" s="96" customFormat="1" x14ac:dyDescent="0.25"/>
    <row r="292" s="96" customFormat="1" x14ac:dyDescent="0.25"/>
    <row r="293" s="96" customFormat="1" x14ac:dyDescent="0.25"/>
    <row r="294" s="96" customFormat="1" x14ac:dyDescent="0.25"/>
    <row r="295" s="96" customFormat="1" x14ac:dyDescent="0.25"/>
    <row r="296" s="96" customFormat="1" x14ac:dyDescent="0.25"/>
    <row r="297" s="96" customFormat="1" x14ac:dyDescent="0.25"/>
    <row r="298" s="96" customFormat="1" x14ac:dyDescent="0.25"/>
    <row r="299" s="96" customFormat="1" x14ac:dyDescent="0.25"/>
    <row r="300" s="96" customFormat="1" x14ac:dyDescent="0.25"/>
    <row r="301" s="96" customFormat="1" x14ac:dyDescent="0.25"/>
    <row r="302" s="96" customFormat="1" x14ac:dyDescent="0.25"/>
    <row r="303" s="96" customFormat="1" x14ac:dyDescent="0.25"/>
    <row r="304" s="96" customFormat="1" x14ac:dyDescent="0.25"/>
    <row r="305" s="96" customFormat="1" x14ac:dyDescent="0.25"/>
    <row r="306" s="96" customFormat="1" x14ac:dyDescent="0.25"/>
    <row r="307" s="96" customFormat="1" x14ac:dyDescent="0.25"/>
    <row r="308" s="96" customFormat="1" x14ac:dyDescent="0.25"/>
    <row r="309" s="96" customFormat="1" x14ac:dyDescent="0.25"/>
    <row r="310" s="96" customFormat="1" x14ac:dyDescent="0.25"/>
    <row r="311" s="96" customFormat="1" x14ac:dyDescent="0.25"/>
    <row r="312" s="96" customFormat="1" x14ac:dyDescent="0.25"/>
    <row r="313" s="96" customFormat="1" x14ac:dyDescent="0.25"/>
    <row r="314" s="96" customFormat="1" x14ac:dyDescent="0.25"/>
    <row r="315" s="96" customFormat="1" x14ac:dyDescent="0.25"/>
    <row r="316" s="96" customFormat="1" x14ac:dyDescent="0.25"/>
    <row r="317" s="96" customFormat="1" x14ac:dyDescent="0.25"/>
    <row r="318" s="96" customFormat="1" x14ac:dyDescent="0.25"/>
    <row r="319" s="96" customFormat="1" x14ac:dyDescent="0.25"/>
    <row r="320" s="96" customFormat="1" x14ac:dyDescent="0.25"/>
    <row r="321" s="96" customFormat="1" x14ac:dyDescent="0.25"/>
    <row r="322" s="96" customFormat="1" x14ac:dyDescent="0.25"/>
    <row r="323" s="96" customFormat="1" x14ac:dyDescent="0.25"/>
    <row r="324" s="96" customFormat="1" x14ac:dyDescent="0.25"/>
    <row r="325" s="96" customFormat="1" x14ac:dyDescent="0.25"/>
    <row r="326" s="96" customFormat="1" x14ac:dyDescent="0.25"/>
    <row r="327" s="96" customFormat="1" x14ac:dyDescent="0.25"/>
    <row r="328" s="96" customFormat="1" x14ac:dyDescent="0.25"/>
    <row r="329" s="96" customFormat="1" x14ac:dyDescent="0.25"/>
    <row r="330" s="96" customFormat="1" x14ac:dyDescent="0.25"/>
    <row r="331" s="96" customFormat="1" x14ac:dyDescent="0.25"/>
    <row r="332" s="96" customFormat="1" x14ac:dyDescent="0.25"/>
    <row r="333" s="96" customFormat="1" x14ac:dyDescent="0.25"/>
    <row r="334" s="96" customFormat="1" x14ac:dyDescent="0.25"/>
    <row r="335" s="96" customFormat="1" x14ac:dyDescent="0.25"/>
    <row r="336" s="96" customFormat="1" x14ac:dyDescent="0.25"/>
    <row r="337" s="96" customFormat="1" x14ac:dyDescent="0.25"/>
    <row r="338" s="96" customFormat="1" x14ac:dyDescent="0.25"/>
    <row r="339" s="96" customFormat="1" x14ac:dyDescent="0.25"/>
    <row r="340" s="96" customFormat="1" x14ac:dyDescent="0.25"/>
    <row r="341" s="96" customFormat="1" x14ac:dyDescent="0.25"/>
    <row r="342" s="96" customFormat="1" x14ac:dyDescent="0.25"/>
    <row r="343" s="96" customFormat="1" x14ac:dyDescent="0.25"/>
    <row r="344" s="96" customFormat="1" x14ac:dyDescent="0.25"/>
    <row r="345" s="96" customFormat="1" x14ac:dyDescent="0.25"/>
    <row r="346" s="96" customFormat="1" x14ac:dyDescent="0.25"/>
    <row r="347" s="96" customFormat="1" x14ac:dyDescent="0.25"/>
    <row r="348" s="96" customFormat="1" x14ac:dyDescent="0.25"/>
    <row r="349" s="96" customFormat="1" x14ac:dyDescent="0.25"/>
    <row r="350" s="96" customFormat="1" x14ac:dyDescent="0.25"/>
    <row r="351" s="96" customFormat="1" x14ac:dyDescent="0.25"/>
    <row r="352" s="96" customFormat="1" x14ac:dyDescent="0.25"/>
    <row r="353" s="96" customFormat="1" x14ac:dyDescent="0.25"/>
    <row r="354" s="96" customFormat="1" x14ac:dyDescent="0.25"/>
    <row r="355" s="96" customFormat="1" x14ac:dyDescent="0.25"/>
    <row r="356" s="96" customFormat="1" x14ac:dyDescent="0.25"/>
    <row r="357" s="96" customFormat="1" x14ac:dyDescent="0.25"/>
    <row r="358" s="96" customFormat="1" x14ac:dyDescent="0.25"/>
    <row r="359" s="96" customFormat="1" x14ac:dyDescent="0.25"/>
    <row r="360" s="96" customFormat="1" x14ac:dyDescent="0.25"/>
    <row r="361" s="96" customFormat="1" x14ac:dyDescent="0.25"/>
    <row r="362" s="96" customFormat="1" x14ac:dyDescent="0.25"/>
    <row r="363" s="96" customFormat="1" x14ac:dyDescent="0.25"/>
    <row r="364" s="96" customFormat="1" x14ac:dyDescent="0.25"/>
    <row r="365" s="96" customFormat="1" x14ac:dyDescent="0.25"/>
    <row r="366" s="96" customFormat="1" x14ac:dyDescent="0.25"/>
    <row r="367" s="96" customFormat="1" x14ac:dyDescent="0.25"/>
    <row r="368" s="96" customFormat="1" x14ac:dyDescent="0.25"/>
    <row r="369" s="96" customFormat="1" x14ac:dyDescent="0.25"/>
    <row r="370" s="96" customFormat="1" x14ac:dyDescent="0.25"/>
    <row r="371" s="96" customFormat="1" x14ac:dyDescent="0.25"/>
    <row r="372" s="96" customFormat="1" x14ac:dyDescent="0.25"/>
    <row r="373" s="96" customFormat="1" x14ac:dyDescent="0.25"/>
    <row r="374" s="96" customFormat="1" x14ac:dyDescent="0.25"/>
    <row r="375" s="96" customFormat="1" x14ac:dyDescent="0.25"/>
    <row r="376" s="96" customFormat="1" x14ac:dyDescent="0.25"/>
    <row r="377" s="96" customFormat="1" x14ac:dyDescent="0.25"/>
    <row r="378" s="96" customFormat="1" x14ac:dyDescent="0.25"/>
    <row r="379" s="96" customFormat="1" x14ac:dyDescent="0.25"/>
    <row r="380" s="96" customFormat="1" x14ac:dyDescent="0.25"/>
    <row r="381" s="96" customFormat="1" x14ac:dyDescent="0.25"/>
    <row r="382" s="96" customFormat="1" x14ac:dyDescent="0.25"/>
    <row r="383" s="96" customFormat="1" x14ac:dyDescent="0.25"/>
    <row r="384" s="96" customFormat="1" x14ac:dyDescent="0.25"/>
    <row r="385" s="96" customFormat="1" x14ac:dyDescent="0.25"/>
    <row r="386" s="96" customFormat="1" x14ac:dyDescent="0.25"/>
    <row r="387" s="96" customFormat="1" x14ac:dyDescent="0.25"/>
    <row r="388" s="96" customFormat="1" x14ac:dyDescent="0.25"/>
    <row r="389" s="96" customFormat="1" x14ac:dyDescent="0.25"/>
    <row r="390" s="96" customFormat="1" x14ac:dyDescent="0.25"/>
    <row r="391" s="96" customFormat="1" x14ac:dyDescent="0.25"/>
    <row r="392" s="96" customFormat="1" x14ac:dyDescent="0.25"/>
    <row r="393" s="96" customFormat="1" x14ac:dyDescent="0.25"/>
    <row r="394" s="96" customFormat="1" x14ac:dyDescent="0.25"/>
    <row r="395" s="96" customFormat="1" x14ac:dyDescent="0.25"/>
    <row r="396" s="96" customFormat="1" x14ac:dyDescent="0.25"/>
    <row r="397" s="96" customFormat="1" x14ac:dyDescent="0.25"/>
    <row r="398" s="96" customFormat="1" x14ac:dyDescent="0.25"/>
    <row r="399" s="96" customFormat="1" x14ac:dyDescent="0.25"/>
    <row r="400" s="96" customFormat="1" x14ac:dyDescent="0.25"/>
    <row r="401" s="96" customFormat="1" x14ac:dyDescent="0.25"/>
    <row r="402" s="96" customFormat="1" x14ac:dyDescent="0.25"/>
    <row r="403" s="96" customFormat="1" x14ac:dyDescent="0.25"/>
    <row r="404" s="96" customFormat="1" x14ac:dyDescent="0.25"/>
    <row r="405" s="96" customFormat="1" x14ac:dyDescent="0.25"/>
    <row r="406" s="96" customFormat="1" x14ac:dyDescent="0.25"/>
    <row r="407" s="96" customFormat="1" x14ac:dyDescent="0.25"/>
    <row r="408" s="96" customFormat="1" x14ac:dyDescent="0.25"/>
    <row r="409" s="96" customFormat="1" x14ac:dyDescent="0.25"/>
    <row r="410" s="96" customFormat="1" x14ac:dyDescent="0.25"/>
    <row r="411" s="96" customFormat="1" x14ac:dyDescent="0.25"/>
    <row r="412" s="96" customFormat="1" x14ac:dyDescent="0.25"/>
    <row r="413" s="96" customFormat="1" x14ac:dyDescent="0.25"/>
    <row r="414" s="96" customFormat="1" x14ac:dyDescent="0.25"/>
    <row r="415" s="96" customFormat="1" x14ac:dyDescent="0.25"/>
    <row r="416" s="96" customFormat="1" x14ac:dyDescent="0.25"/>
    <row r="417" s="96" customFormat="1" x14ac:dyDescent="0.25"/>
    <row r="418" s="96" customFormat="1" x14ac:dyDescent="0.25"/>
    <row r="419" s="96" customFormat="1" x14ac:dyDescent="0.25"/>
    <row r="420" s="96" customFormat="1" x14ac:dyDescent="0.25"/>
    <row r="421" s="96" customFormat="1" x14ac:dyDescent="0.25"/>
    <row r="422" s="96" customFormat="1" x14ac:dyDescent="0.25"/>
    <row r="423" s="96" customFormat="1" x14ac:dyDescent="0.25"/>
    <row r="424" s="96" customFormat="1" x14ac:dyDescent="0.25"/>
    <row r="425" s="96" customFormat="1" x14ac:dyDescent="0.25"/>
    <row r="426" s="96" customFormat="1" x14ac:dyDescent="0.25"/>
    <row r="427" s="96" customFormat="1" x14ac:dyDescent="0.25"/>
    <row r="428" s="96" customFormat="1" x14ac:dyDescent="0.25"/>
    <row r="429" s="96" customFormat="1" x14ac:dyDescent="0.25"/>
    <row r="430" s="96" customFormat="1" x14ac:dyDescent="0.25"/>
    <row r="431" s="96" customFormat="1" x14ac:dyDescent="0.25"/>
    <row r="432" s="96" customFormat="1" x14ac:dyDescent="0.25"/>
    <row r="433" s="96" customFormat="1" x14ac:dyDescent="0.25"/>
    <row r="434" s="96" customFormat="1" x14ac:dyDescent="0.25"/>
    <row r="435" s="96" customFormat="1" x14ac:dyDescent="0.25"/>
    <row r="436" s="96" customFormat="1" x14ac:dyDescent="0.25"/>
    <row r="437" s="96" customFormat="1" x14ac:dyDescent="0.25"/>
    <row r="438" s="96" customFormat="1" x14ac:dyDescent="0.25"/>
    <row r="439" s="96" customFormat="1" x14ac:dyDescent="0.25"/>
    <row r="440" s="96" customFormat="1" x14ac:dyDescent="0.25"/>
    <row r="441" s="96" customFormat="1" x14ac:dyDescent="0.25"/>
    <row r="442" s="96" customFormat="1" x14ac:dyDescent="0.25"/>
    <row r="443" s="96" customFormat="1" x14ac:dyDescent="0.25"/>
    <row r="444" s="96" customFormat="1" x14ac:dyDescent="0.25"/>
    <row r="445" s="96" customFormat="1" x14ac:dyDescent="0.25"/>
    <row r="446" s="96" customFormat="1" x14ac:dyDescent="0.25"/>
    <row r="447" s="96" customFormat="1" x14ac:dyDescent="0.25"/>
    <row r="448" s="96" customFormat="1" x14ac:dyDescent="0.25"/>
    <row r="449" s="96" customFormat="1" x14ac:dyDescent="0.25"/>
    <row r="450" s="96" customFormat="1" x14ac:dyDescent="0.25"/>
    <row r="451" s="96" customFormat="1" x14ac:dyDescent="0.25"/>
    <row r="452" s="96" customFormat="1" x14ac:dyDescent="0.25"/>
    <row r="453" s="96" customFormat="1" x14ac:dyDescent="0.25"/>
    <row r="454" s="96" customFormat="1" x14ac:dyDescent="0.25"/>
    <row r="455" s="96" customFormat="1" x14ac:dyDescent="0.25"/>
    <row r="456" s="96" customFormat="1" x14ac:dyDescent="0.25"/>
    <row r="457" s="96" customFormat="1" x14ac:dyDescent="0.25"/>
    <row r="458" s="96" customFormat="1" x14ac:dyDescent="0.25"/>
    <row r="459" s="96" customFormat="1" x14ac:dyDescent="0.25"/>
    <row r="460" s="96" customFormat="1" x14ac:dyDescent="0.25"/>
    <row r="461" s="96" customFormat="1" x14ac:dyDescent="0.25"/>
    <row r="462" s="96" customFormat="1" x14ac:dyDescent="0.25"/>
    <row r="463" s="96" customFormat="1" x14ac:dyDescent="0.25"/>
    <row r="464" s="96" customFormat="1" x14ac:dyDescent="0.25"/>
    <row r="465" s="96" customFormat="1" x14ac:dyDescent="0.25"/>
    <row r="466" s="96" customFormat="1" x14ac:dyDescent="0.25"/>
    <row r="467" s="96" customFormat="1" x14ac:dyDescent="0.25"/>
    <row r="468" s="96" customFormat="1" x14ac:dyDescent="0.25"/>
    <row r="469" s="96" customFormat="1" x14ac:dyDescent="0.25"/>
    <row r="470" s="96" customFormat="1" x14ac:dyDescent="0.25"/>
    <row r="471" s="96" customFormat="1" x14ac:dyDescent="0.25"/>
    <row r="472" s="96" customFormat="1" x14ac:dyDescent="0.25"/>
    <row r="473" s="96" customFormat="1" x14ac:dyDescent="0.25"/>
    <row r="474" s="96" customFormat="1" x14ac:dyDescent="0.25"/>
    <row r="475" s="96" customFormat="1" x14ac:dyDescent="0.25"/>
    <row r="476" s="96" customFormat="1" x14ac:dyDescent="0.25"/>
    <row r="477" s="96" customFormat="1" x14ac:dyDescent="0.25"/>
    <row r="478" s="96" customFormat="1" x14ac:dyDescent="0.25"/>
    <row r="479" s="96" customFormat="1" x14ac:dyDescent="0.25"/>
    <row r="480" s="96" customFormat="1" x14ac:dyDescent="0.25"/>
    <row r="481" s="96" customFormat="1" x14ac:dyDescent="0.25"/>
    <row r="482" s="96" customFormat="1" x14ac:dyDescent="0.25"/>
    <row r="483" s="96" customFormat="1" x14ac:dyDescent="0.25"/>
    <row r="484" s="96" customFormat="1" x14ac:dyDescent="0.25"/>
    <row r="485" s="96" customFormat="1" x14ac:dyDescent="0.25"/>
    <row r="486" s="96" customFormat="1" x14ac:dyDescent="0.25"/>
    <row r="487" s="96" customFormat="1" x14ac:dyDescent="0.25"/>
    <row r="488" s="96" customFormat="1" x14ac:dyDescent="0.25"/>
    <row r="489" s="96" customFormat="1" x14ac:dyDescent="0.25"/>
    <row r="490" s="96" customFormat="1" x14ac:dyDescent="0.25"/>
    <row r="491" s="96" customFormat="1" x14ac:dyDescent="0.25"/>
    <row r="492" s="96" customFormat="1" x14ac:dyDescent="0.25"/>
    <row r="493" s="96" customFormat="1" x14ac:dyDescent="0.25"/>
    <row r="494" s="96" customFormat="1" x14ac:dyDescent="0.25"/>
    <row r="495" s="96" customFormat="1" x14ac:dyDescent="0.25"/>
    <row r="496" s="96" customFormat="1" x14ac:dyDescent="0.25"/>
    <row r="497" s="96" customFormat="1" x14ac:dyDescent="0.25"/>
    <row r="498" s="96" customFormat="1" x14ac:dyDescent="0.25"/>
    <row r="499" s="96" customFormat="1" x14ac:dyDescent="0.25"/>
    <row r="500" s="96" customFormat="1" x14ac:dyDescent="0.25"/>
    <row r="501" s="96" customFormat="1" x14ac:dyDescent="0.25"/>
    <row r="502" s="96" customFormat="1" x14ac:dyDescent="0.25"/>
    <row r="503" s="96" customFormat="1" x14ac:dyDescent="0.25"/>
    <row r="504" s="96" customFormat="1" x14ac:dyDescent="0.25"/>
    <row r="505" s="96" customFormat="1" x14ac:dyDescent="0.25"/>
    <row r="506" s="96" customFormat="1" x14ac:dyDescent="0.25"/>
    <row r="507" s="96" customFormat="1" x14ac:dyDescent="0.25"/>
    <row r="508" s="96" customFormat="1" x14ac:dyDescent="0.25"/>
    <row r="509" s="96" customFormat="1" x14ac:dyDescent="0.25"/>
    <row r="510" s="96" customFormat="1" x14ac:dyDescent="0.25"/>
    <row r="511" s="96" customFormat="1" x14ac:dyDescent="0.25"/>
    <row r="512" s="96" customFormat="1" x14ac:dyDescent="0.25"/>
    <row r="513" s="96" customFormat="1" x14ac:dyDescent="0.25"/>
    <row r="514" s="96" customFormat="1" x14ac:dyDescent="0.25"/>
    <row r="515" s="96" customFormat="1" x14ac:dyDescent="0.25"/>
    <row r="516" s="96" customFormat="1" x14ac:dyDescent="0.25"/>
    <row r="517" s="96" customFormat="1" x14ac:dyDescent="0.25"/>
    <row r="518" s="96" customFormat="1" x14ac:dyDescent="0.25"/>
    <row r="519" s="96" customFormat="1" x14ac:dyDescent="0.25"/>
    <row r="520" s="96" customFormat="1" x14ac:dyDescent="0.25"/>
    <row r="521" s="96" customFormat="1" x14ac:dyDescent="0.25"/>
    <row r="522" s="96" customFormat="1" x14ac:dyDescent="0.25"/>
    <row r="523" s="96" customFormat="1" x14ac:dyDescent="0.25"/>
    <row r="524" s="96" customFormat="1" x14ac:dyDescent="0.25"/>
    <row r="525" s="96" customFormat="1" x14ac:dyDescent="0.25"/>
    <row r="526" s="96" customFormat="1" x14ac:dyDescent="0.25"/>
    <row r="527" s="96" customFormat="1" x14ac:dyDescent="0.25"/>
    <row r="528" s="96" customFormat="1" x14ac:dyDescent="0.25"/>
    <row r="529" s="96" customFormat="1" x14ac:dyDescent="0.25"/>
    <row r="530" s="96" customFormat="1" x14ac:dyDescent="0.25"/>
    <row r="531" s="96" customFormat="1" x14ac:dyDescent="0.25"/>
    <row r="532" s="96" customFormat="1" x14ac:dyDescent="0.25"/>
    <row r="533" s="96" customFormat="1" x14ac:dyDescent="0.25"/>
    <row r="534" s="96" customFormat="1" x14ac:dyDescent="0.25"/>
    <row r="535" s="96" customFormat="1" x14ac:dyDescent="0.25"/>
    <row r="536" s="96" customFormat="1" x14ac:dyDescent="0.25"/>
    <row r="537" s="96" customFormat="1" x14ac:dyDescent="0.25"/>
    <row r="538" s="96" customFormat="1" x14ac:dyDescent="0.25"/>
    <row r="539" s="96" customFormat="1" x14ac:dyDescent="0.25"/>
    <row r="540" s="96" customFormat="1" x14ac:dyDescent="0.25"/>
    <row r="541" s="96" customFormat="1" x14ac:dyDescent="0.25"/>
    <row r="542" s="96" customFormat="1" x14ac:dyDescent="0.25"/>
    <row r="543" s="96" customFormat="1" x14ac:dyDescent="0.25"/>
    <row r="544" s="96" customFormat="1" x14ac:dyDescent="0.25"/>
    <row r="545" s="96" customFormat="1" x14ac:dyDescent="0.25"/>
    <row r="546" s="96" customFormat="1" x14ac:dyDescent="0.25"/>
    <row r="547" s="96" customFormat="1" x14ac:dyDescent="0.25"/>
    <row r="548" s="96" customFormat="1" x14ac:dyDescent="0.25"/>
    <row r="549" s="96" customFormat="1" x14ac:dyDescent="0.25"/>
    <row r="550" s="96" customFormat="1" x14ac:dyDescent="0.25"/>
    <row r="551" s="96" customFormat="1" x14ac:dyDescent="0.25"/>
    <row r="552" s="96" customFormat="1" x14ac:dyDescent="0.25"/>
    <row r="553" s="96" customFormat="1" x14ac:dyDescent="0.25"/>
    <row r="554" s="96" customFormat="1" x14ac:dyDescent="0.25"/>
    <row r="555" s="96" customFormat="1" x14ac:dyDescent="0.25"/>
    <row r="556" s="96" customFormat="1" x14ac:dyDescent="0.25"/>
    <row r="557" s="96" customFormat="1" x14ac:dyDescent="0.25"/>
    <row r="558" s="96" customFormat="1" x14ac:dyDescent="0.25"/>
    <row r="559" s="96" customFormat="1" x14ac:dyDescent="0.25"/>
    <row r="560" s="96" customFormat="1" x14ac:dyDescent="0.25"/>
    <row r="561" s="96" customFormat="1" x14ac:dyDescent="0.25"/>
    <row r="562" s="96" customFormat="1" x14ac:dyDescent="0.25"/>
    <row r="563" s="96" customFormat="1" x14ac:dyDescent="0.25"/>
    <row r="564" s="96" customFormat="1" x14ac:dyDescent="0.25"/>
    <row r="565" s="96" customFormat="1" x14ac:dyDescent="0.25"/>
    <row r="566" s="96" customFormat="1" x14ac:dyDescent="0.25"/>
    <row r="567" s="96" customFormat="1" x14ac:dyDescent="0.25"/>
    <row r="568" s="96" customFormat="1" x14ac:dyDescent="0.25"/>
    <row r="569" s="96" customFormat="1" x14ac:dyDescent="0.25"/>
    <row r="570" s="96" customFormat="1" x14ac:dyDescent="0.25"/>
    <row r="571" s="96" customFormat="1" x14ac:dyDescent="0.25"/>
    <row r="572" s="96" customFormat="1" x14ac:dyDescent="0.25"/>
    <row r="573" s="96" customFormat="1" x14ac:dyDescent="0.25"/>
    <row r="574" s="96" customFormat="1" x14ac:dyDescent="0.25"/>
    <row r="575" s="96" customFormat="1" x14ac:dyDescent="0.25"/>
    <row r="576" s="96" customFormat="1" x14ac:dyDescent="0.25"/>
    <row r="577" s="96" customFormat="1" x14ac:dyDescent="0.25"/>
    <row r="578" s="96" customFormat="1" x14ac:dyDescent="0.25"/>
    <row r="579" s="96" customFormat="1" x14ac:dyDescent="0.25"/>
    <row r="580" s="96" customFormat="1" x14ac:dyDescent="0.25"/>
    <row r="581" s="96" customFormat="1" x14ac:dyDescent="0.25"/>
    <row r="582" s="96" customFormat="1" x14ac:dyDescent="0.25"/>
    <row r="583" s="96" customFormat="1" x14ac:dyDescent="0.25"/>
    <row r="584" s="96" customFormat="1" x14ac:dyDescent="0.25"/>
    <row r="585" s="96" customFormat="1" x14ac:dyDescent="0.25"/>
    <row r="586" s="96" customFormat="1" x14ac:dyDescent="0.25"/>
    <row r="587" s="96" customFormat="1" x14ac:dyDescent="0.25"/>
    <row r="588" s="96" customFormat="1" x14ac:dyDescent="0.25"/>
    <row r="589" s="96" customFormat="1" x14ac:dyDescent="0.25"/>
    <row r="590" s="96" customFormat="1" x14ac:dyDescent="0.25"/>
    <row r="591" s="96" customFormat="1" x14ac:dyDescent="0.25"/>
    <row r="592" s="96" customFormat="1" x14ac:dyDescent="0.25"/>
    <row r="593" s="96" customFormat="1" x14ac:dyDescent="0.25"/>
    <row r="594" s="96" customFormat="1" x14ac:dyDescent="0.25"/>
    <row r="595" s="96" customFormat="1" x14ac:dyDescent="0.25"/>
    <row r="596" s="96" customFormat="1" x14ac:dyDescent="0.25"/>
    <row r="597" s="96" customFormat="1" x14ac:dyDescent="0.25"/>
    <row r="598" s="96" customFormat="1" x14ac:dyDescent="0.25"/>
    <row r="599" s="96" customFormat="1" x14ac:dyDescent="0.25"/>
    <row r="600" s="96" customFormat="1" x14ac:dyDescent="0.25"/>
    <row r="601" s="96" customFormat="1" x14ac:dyDescent="0.25"/>
    <row r="602" s="96" customFormat="1" x14ac:dyDescent="0.25"/>
    <row r="603" s="96" customFormat="1" x14ac:dyDescent="0.25"/>
    <row r="604" s="96" customFormat="1" x14ac:dyDescent="0.25"/>
    <row r="605" s="96" customFormat="1" x14ac:dyDescent="0.25"/>
    <row r="606" s="96" customFormat="1" x14ac:dyDescent="0.25"/>
    <row r="607" s="96" customFormat="1" x14ac:dyDescent="0.25"/>
    <row r="608" s="96" customFormat="1" x14ac:dyDescent="0.25"/>
    <row r="609" s="96" customFormat="1" x14ac:dyDescent="0.25"/>
    <row r="610" s="96" customFormat="1" x14ac:dyDescent="0.25"/>
    <row r="611" s="96" customFormat="1" x14ac:dyDescent="0.25"/>
    <row r="612" s="96" customFormat="1" x14ac:dyDescent="0.25"/>
    <row r="613" s="96" customFormat="1" x14ac:dyDescent="0.25"/>
    <row r="614" s="96" customFormat="1" x14ac:dyDescent="0.25"/>
    <row r="615" s="96" customFormat="1" x14ac:dyDescent="0.25"/>
    <row r="616" s="96" customFormat="1" x14ac:dyDescent="0.25"/>
    <row r="617" s="96" customFormat="1" x14ac:dyDescent="0.25"/>
    <row r="618" s="96" customFormat="1" x14ac:dyDescent="0.25"/>
    <row r="619" s="96" customFormat="1" x14ac:dyDescent="0.25"/>
    <row r="620" s="96" customFormat="1" x14ac:dyDescent="0.25"/>
    <row r="621" s="96" customFormat="1" x14ac:dyDescent="0.25"/>
    <row r="622" s="96" customFormat="1" x14ac:dyDescent="0.25"/>
    <row r="623" s="96" customFormat="1" x14ac:dyDescent="0.25"/>
    <row r="624" s="96" customFormat="1" x14ac:dyDescent="0.25"/>
    <row r="625" s="96" customFormat="1" x14ac:dyDescent="0.25"/>
    <row r="626" s="96" customFormat="1" x14ac:dyDescent="0.25"/>
    <row r="627" s="96" customFormat="1" x14ac:dyDescent="0.25"/>
    <row r="628" s="96" customFormat="1" x14ac:dyDescent="0.25"/>
    <row r="629" s="96" customFormat="1" x14ac:dyDescent="0.25"/>
    <row r="630" s="96" customFormat="1" x14ac:dyDescent="0.25"/>
    <row r="631" s="96" customFormat="1" x14ac:dyDescent="0.25"/>
    <row r="632" s="96" customFormat="1" x14ac:dyDescent="0.25"/>
    <row r="633" s="96" customFormat="1" x14ac:dyDescent="0.25"/>
    <row r="634" s="96" customFormat="1" x14ac:dyDescent="0.25"/>
    <row r="635" s="96" customFormat="1" x14ac:dyDescent="0.25"/>
    <row r="636" s="96" customFormat="1" x14ac:dyDescent="0.25"/>
    <row r="637" s="96" customFormat="1" x14ac:dyDescent="0.25"/>
    <row r="638" s="96" customFormat="1" x14ac:dyDescent="0.25"/>
    <row r="639" s="96" customFormat="1" x14ac:dyDescent="0.25"/>
    <row r="640" s="96" customFormat="1" x14ac:dyDescent="0.25"/>
    <row r="641" s="96" customFormat="1" x14ac:dyDescent="0.25"/>
    <row r="642" s="96" customFormat="1" x14ac:dyDescent="0.25"/>
    <row r="643" s="96" customFormat="1" x14ac:dyDescent="0.25"/>
    <row r="644" s="96" customFormat="1" x14ac:dyDescent="0.25"/>
    <row r="645" s="96" customFormat="1" x14ac:dyDescent="0.25"/>
    <row r="646" s="96" customFormat="1" x14ac:dyDescent="0.25"/>
    <row r="647" s="96" customFormat="1" x14ac:dyDescent="0.25"/>
    <row r="648" s="96" customFormat="1" x14ac:dyDescent="0.25"/>
    <row r="649" s="96" customFormat="1" x14ac:dyDescent="0.25"/>
    <row r="650" s="96" customFormat="1" x14ac:dyDescent="0.25"/>
    <row r="651" s="96" customFormat="1" x14ac:dyDescent="0.25"/>
    <row r="652" s="96" customFormat="1" x14ac:dyDescent="0.25"/>
    <row r="653" s="96" customFormat="1" x14ac:dyDescent="0.25"/>
    <row r="654" s="96" customFormat="1" x14ac:dyDescent="0.25"/>
    <row r="655" s="96" customFormat="1" x14ac:dyDescent="0.25"/>
    <row r="656" s="96" customFormat="1" x14ac:dyDescent="0.25"/>
    <row r="657" s="96" customFormat="1" x14ac:dyDescent="0.25"/>
    <row r="658" s="96" customFormat="1" x14ac:dyDescent="0.25"/>
    <row r="659" s="96" customFormat="1" x14ac:dyDescent="0.25"/>
    <row r="660" s="96" customFormat="1" x14ac:dyDescent="0.25"/>
    <row r="661" s="96" customFormat="1" x14ac:dyDescent="0.25"/>
    <row r="662" s="96" customFormat="1" x14ac:dyDescent="0.25"/>
    <row r="663" s="96" customFormat="1" x14ac:dyDescent="0.25"/>
    <row r="664" s="96" customFormat="1" x14ac:dyDescent="0.25"/>
    <row r="665" s="96" customFormat="1" x14ac:dyDescent="0.25"/>
    <row r="666" s="96" customFormat="1" x14ac:dyDescent="0.25"/>
    <row r="667" s="96" customFormat="1" x14ac:dyDescent="0.25"/>
    <row r="668" s="96" customFormat="1" x14ac:dyDescent="0.25"/>
    <row r="669" s="96" customFormat="1" x14ac:dyDescent="0.25"/>
    <row r="670" s="96" customFormat="1" x14ac:dyDescent="0.25"/>
    <row r="671" s="96" customFormat="1" x14ac:dyDescent="0.25"/>
    <row r="672" s="96" customFormat="1" x14ac:dyDescent="0.25"/>
    <row r="673" s="96" customFormat="1" x14ac:dyDescent="0.25"/>
    <row r="674" s="96" customFormat="1" x14ac:dyDescent="0.25"/>
    <row r="675" s="96" customFormat="1" x14ac:dyDescent="0.25"/>
    <row r="676" s="96" customFormat="1" x14ac:dyDescent="0.25"/>
    <row r="677" s="96" customFormat="1" x14ac:dyDescent="0.25"/>
    <row r="678" s="96" customFormat="1" x14ac:dyDescent="0.25"/>
    <row r="679" s="96" customFormat="1" x14ac:dyDescent="0.25"/>
    <row r="680" s="96" customFormat="1" x14ac:dyDescent="0.25"/>
    <row r="681" s="96" customFormat="1" x14ac:dyDescent="0.25"/>
    <row r="682" s="96" customFormat="1" x14ac:dyDescent="0.25"/>
    <row r="683" s="96" customFormat="1" x14ac:dyDescent="0.25"/>
    <row r="684" s="96" customFormat="1" x14ac:dyDescent="0.25"/>
    <row r="685" s="96" customFormat="1" x14ac:dyDescent="0.25"/>
    <row r="686" s="96" customFormat="1" x14ac:dyDescent="0.25"/>
    <row r="687" s="96" customFormat="1" x14ac:dyDescent="0.25"/>
    <row r="688" s="96" customFormat="1" x14ac:dyDescent="0.25"/>
    <row r="689" s="96" customFormat="1" x14ac:dyDescent="0.25"/>
    <row r="690" s="96" customFormat="1" x14ac:dyDescent="0.25"/>
    <row r="691" s="96" customFormat="1" x14ac:dyDescent="0.25"/>
    <row r="692" s="96" customFormat="1" x14ac:dyDescent="0.25"/>
    <row r="693" s="96" customFormat="1" x14ac:dyDescent="0.25"/>
    <row r="694" s="96" customFormat="1" x14ac:dyDescent="0.25"/>
    <row r="695" s="96" customFormat="1" x14ac:dyDescent="0.25"/>
    <row r="696" s="96" customFormat="1" x14ac:dyDescent="0.25"/>
    <row r="697" s="96" customFormat="1" x14ac:dyDescent="0.25"/>
    <row r="698" s="96" customFormat="1" x14ac:dyDescent="0.25"/>
    <row r="699" s="96" customFormat="1" x14ac:dyDescent="0.25"/>
    <row r="700" s="96" customFormat="1" x14ac:dyDescent="0.25"/>
    <row r="701" s="96" customFormat="1" x14ac:dyDescent="0.25"/>
    <row r="702" s="96" customFormat="1" x14ac:dyDescent="0.25"/>
    <row r="703" s="96" customFormat="1" x14ac:dyDescent="0.25"/>
    <row r="704" s="96" customFormat="1" x14ac:dyDescent="0.25"/>
    <row r="705" s="96" customFormat="1" x14ac:dyDescent="0.25"/>
    <row r="706" s="96" customFormat="1" x14ac:dyDescent="0.25"/>
    <row r="707" s="96" customFormat="1" x14ac:dyDescent="0.25"/>
    <row r="708" s="96" customFormat="1" x14ac:dyDescent="0.25"/>
    <row r="709" s="96" customFormat="1" x14ac:dyDescent="0.25"/>
    <row r="710" s="96" customFormat="1" x14ac:dyDescent="0.25"/>
    <row r="711" s="96" customFormat="1" x14ac:dyDescent="0.25"/>
    <row r="712" s="96" customFormat="1" x14ac:dyDescent="0.25"/>
    <row r="713" s="96" customFormat="1" x14ac:dyDescent="0.25"/>
    <row r="714" s="96" customFormat="1" x14ac:dyDescent="0.25"/>
    <row r="715" s="96" customFormat="1" x14ac:dyDescent="0.25"/>
    <row r="716" s="96" customFormat="1" x14ac:dyDescent="0.25"/>
    <row r="717" s="96" customFormat="1" x14ac:dyDescent="0.25"/>
    <row r="718" s="96" customFormat="1" x14ac:dyDescent="0.25"/>
    <row r="719" s="96" customFormat="1" x14ac:dyDescent="0.25"/>
    <row r="720" s="96" customFormat="1" x14ac:dyDescent="0.25"/>
    <row r="721" s="96" customFormat="1" x14ac:dyDescent="0.25"/>
    <row r="722" s="96" customFormat="1" x14ac:dyDescent="0.25"/>
    <row r="723" s="96" customFormat="1" x14ac:dyDescent="0.25"/>
    <row r="724" s="96" customFormat="1" x14ac:dyDescent="0.25"/>
    <row r="725" s="96" customFormat="1" x14ac:dyDescent="0.25"/>
    <row r="726" s="96" customFormat="1" x14ac:dyDescent="0.25"/>
    <row r="727" s="96" customFormat="1" x14ac:dyDescent="0.25"/>
    <row r="728" s="96" customFormat="1" x14ac:dyDescent="0.25"/>
    <row r="729" s="96" customFormat="1" x14ac:dyDescent="0.25"/>
    <row r="730" s="96" customFormat="1" x14ac:dyDescent="0.25"/>
    <row r="731" s="96" customFormat="1" x14ac:dyDescent="0.25"/>
    <row r="732" s="96" customFormat="1" x14ac:dyDescent="0.25"/>
    <row r="733" s="96" customFormat="1" x14ac:dyDescent="0.25"/>
    <row r="734" s="96" customFormat="1" x14ac:dyDescent="0.25"/>
    <row r="735" s="96" customFormat="1" x14ac:dyDescent="0.25"/>
    <row r="736" s="96" customFormat="1" x14ac:dyDescent="0.25"/>
    <row r="737" s="96" customFormat="1" x14ac:dyDescent="0.25"/>
    <row r="738" s="96" customFormat="1" x14ac:dyDescent="0.25"/>
    <row r="739" s="96" customFormat="1" x14ac:dyDescent="0.25"/>
    <row r="740" s="96" customFormat="1" x14ac:dyDescent="0.25"/>
    <row r="741" s="96" customFormat="1" x14ac:dyDescent="0.25"/>
    <row r="742" s="96" customFormat="1" x14ac:dyDescent="0.25"/>
    <row r="743" s="96" customFormat="1" x14ac:dyDescent="0.25"/>
    <row r="744" s="96" customFormat="1" x14ac:dyDescent="0.25"/>
    <row r="745" s="96" customFormat="1" x14ac:dyDescent="0.25"/>
    <row r="746" s="96" customFormat="1" x14ac:dyDescent="0.25"/>
    <row r="747" s="96" customFormat="1" x14ac:dyDescent="0.25"/>
    <row r="748" s="96" customFormat="1" x14ac:dyDescent="0.25"/>
    <row r="749" s="96" customFormat="1" x14ac:dyDescent="0.25"/>
    <row r="750" s="96" customFormat="1" x14ac:dyDescent="0.25"/>
    <row r="751" s="96" customFormat="1" x14ac:dyDescent="0.25"/>
    <row r="752" s="96" customFormat="1" x14ac:dyDescent="0.25"/>
    <row r="753" s="96" customFormat="1" x14ac:dyDescent="0.25"/>
    <row r="754" s="96" customFormat="1" x14ac:dyDescent="0.25"/>
    <row r="755" s="96" customFormat="1" x14ac:dyDescent="0.25"/>
    <row r="756" s="96" customFormat="1" x14ac:dyDescent="0.25"/>
    <row r="757" s="96" customFormat="1" x14ac:dyDescent="0.25"/>
    <row r="758" s="96" customFormat="1" x14ac:dyDescent="0.25"/>
    <row r="759" s="96" customFormat="1" x14ac:dyDescent="0.25"/>
    <row r="760" s="96" customFormat="1" x14ac:dyDescent="0.25"/>
    <row r="761" s="96" customFormat="1" x14ac:dyDescent="0.25"/>
    <row r="762" s="96" customFormat="1" x14ac:dyDescent="0.25"/>
    <row r="763" s="96" customFormat="1" x14ac:dyDescent="0.25"/>
    <row r="764" s="96" customFormat="1" x14ac:dyDescent="0.25"/>
    <row r="765" s="96" customFormat="1" x14ac:dyDescent="0.25"/>
    <row r="766" s="96" customFormat="1" x14ac:dyDescent="0.25"/>
    <row r="767" s="96" customFormat="1" x14ac:dyDescent="0.25"/>
    <row r="768" s="96" customFormat="1" x14ac:dyDescent="0.25"/>
    <row r="769" s="96" customFormat="1" x14ac:dyDescent="0.25"/>
    <row r="770" s="96" customFormat="1" x14ac:dyDescent="0.25"/>
    <row r="771" s="96" customFormat="1" x14ac:dyDescent="0.25"/>
    <row r="772" s="96" customFormat="1" x14ac:dyDescent="0.25"/>
    <row r="773" s="96" customFormat="1" x14ac:dyDescent="0.25"/>
    <row r="774" s="96" customFormat="1" x14ac:dyDescent="0.25"/>
    <row r="775" s="96" customFormat="1" x14ac:dyDescent="0.25"/>
    <row r="776" s="96" customFormat="1" x14ac:dyDescent="0.25"/>
    <row r="777" s="96" customFormat="1" x14ac:dyDescent="0.25"/>
    <row r="778" s="96" customFormat="1" x14ac:dyDescent="0.25"/>
    <row r="779" s="96" customFormat="1" x14ac:dyDescent="0.25"/>
    <row r="780" s="96" customFormat="1" x14ac:dyDescent="0.25"/>
    <row r="781" s="96" customFormat="1" x14ac:dyDescent="0.25"/>
    <row r="782" s="96" customFormat="1" x14ac:dyDescent="0.25"/>
    <row r="783" s="96" customFormat="1" x14ac:dyDescent="0.25"/>
    <row r="784" s="96" customFormat="1" x14ac:dyDescent="0.25"/>
    <row r="785" s="96" customFormat="1" x14ac:dyDescent="0.25"/>
    <row r="786" s="96" customFormat="1" x14ac:dyDescent="0.25"/>
    <row r="787" s="96" customFormat="1" x14ac:dyDescent="0.25"/>
    <row r="788" s="96" customFormat="1" x14ac:dyDescent="0.25"/>
    <row r="789" s="96" customFormat="1" x14ac:dyDescent="0.25"/>
    <row r="790" s="96" customFormat="1" x14ac:dyDescent="0.25"/>
    <row r="791" s="96" customFormat="1" x14ac:dyDescent="0.25"/>
    <row r="792" s="96" customFormat="1" x14ac:dyDescent="0.25"/>
    <row r="793" s="96" customFormat="1" x14ac:dyDescent="0.25"/>
    <row r="794" s="96" customFormat="1" x14ac:dyDescent="0.25"/>
    <row r="795" s="96" customFormat="1" x14ac:dyDescent="0.25"/>
    <row r="796" s="96" customFormat="1" x14ac:dyDescent="0.25"/>
    <row r="797" s="96" customFormat="1" x14ac:dyDescent="0.25"/>
    <row r="798" s="96" customFormat="1" x14ac:dyDescent="0.25"/>
    <row r="799" s="96" customFormat="1" x14ac:dyDescent="0.25"/>
    <row r="800" s="96" customFormat="1" x14ac:dyDescent="0.25"/>
    <row r="801" s="96" customFormat="1" x14ac:dyDescent="0.25"/>
    <row r="802" s="96" customFormat="1" x14ac:dyDescent="0.25"/>
    <row r="803" s="96" customFormat="1" x14ac:dyDescent="0.25"/>
    <row r="804" s="96" customFormat="1" x14ac:dyDescent="0.25"/>
    <row r="805" s="96" customFormat="1" x14ac:dyDescent="0.25"/>
    <row r="806" s="96" customFormat="1" x14ac:dyDescent="0.25"/>
    <row r="807" s="96" customFormat="1" x14ac:dyDescent="0.25"/>
    <row r="808" s="96" customFormat="1" x14ac:dyDescent="0.25"/>
    <row r="809" s="96" customFormat="1" x14ac:dyDescent="0.25"/>
    <row r="810" s="96" customFormat="1" x14ac:dyDescent="0.25"/>
    <row r="811" s="96" customFormat="1" x14ac:dyDescent="0.25"/>
    <row r="812" s="96" customFormat="1" x14ac:dyDescent="0.25"/>
    <row r="813" s="96" customFormat="1" x14ac:dyDescent="0.25"/>
    <row r="814" s="96" customFormat="1" x14ac:dyDescent="0.25"/>
    <row r="815" s="96" customFormat="1" x14ac:dyDescent="0.25"/>
    <row r="816" s="96" customFormat="1" x14ac:dyDescent="0.25"/>
    <row r="817" s="96" customFormat="1" x14ac:dyDescent="0.25"/>
    <row r="818" s="96" customFormat="1" x14ac:dyDescent="0.25"/>
    <row r="819" s="96" customFormat="1" x14ac:dyDescent="0.25"/>
    <row r="820" s="96" customFormat="1" x14ac:dyDescent="0.25"/>
    <row r="821" s="96" customFormat="1" x14ac:dyDescent="0.25"/>
    <row r="822" s="96" customFormat="1" x14ac:dyDescent="0.25"/>
    <row r="823" s="96" customFormat="1" x14ac:dyDescent="0.25"/>
    <row r="824" s="96" customFormat="1" x14ac:dyDescent="0.25"/>
    <row r="825" s="96" customFormat="1" x14ac:dyDescent="0.25"/>
    <row r="826" s="96" customFormat="1" x14ac:dyDescent="0.25"/>
    <row r="827" s="96" customFormat="1" x14ac:dyDescent="0.25"/>
    <row r="828" s="96" customFormat="1" x14ac:dyDescent="0.25"/>
    <row r="829" s="96" customFormat="1" x14ac:dyDescent="0.25"/>
    <row r="830" s="96" customFormat="1" x14ac:dyDescent="0.25"/>
    <row r="831" s="96" customFormat="1" x14ac:dyDescent="0.25"/>
    <row r="832" s="96" customFormat="1" x14ac:dyDescent="0.25"/>
    <row r="833" s="96" customFormat="1" x14ac:dyDescent="0.25"/>
    <row r="834" s="96" customFormat="1" x14ac:dyDescent="0.25"/>
    <row r="835" s="96" customFormat="1" x14ac:dyDescent="0.25"/>
    <row r="836" s="96" customFormat="1" x14ac:dyDescent="0.25"/>
    <row r="837" s="96" customFormat="1" x14ac:dyDescent="0.25"/>
    <row r="838" s="96" customFormat="1" x14ac:dyDescent="0.25"/>
    <row r="839" s="96" customFormat="1" x14ac:dyDescent="0.25"/>
    <row r="840" s="96" customFormat="1" x14ac:dyDescent="0.25"/>
    <row r="841" s="96" customFormat="1" x14ac:dyDescent="0.25"/>
    <row r="842" s="96" customFormat="1" x14ac:dyDescent="0.25"/>
    <row r="843" s="96" customFormat="1" x14ac:dyDescent="0.25"/>
    <row r="844" s="96" customFormat="1" x14ac:dyDescent="0.25"/>
    <row r="845" s="96" customFormat="1" x14ac:dyDescent="0.25"/>
    <row r="846" s="96" customFormat="1" x14ac:dyDescent="0.25"/>
    <row r="847" s="96" customFormat="1" x14ac:dyDescent="0.25"/>
    <row r="848" s="96" customFormat="1" x14ac:dyDescent="0.25"/>
    <row r="849" s="96" customFormat="1" x14ac:dyDescent="0.25"/>
    <row r="850" s="96" customFormat="1" x14ac:dyDescent="0.25"/>
    <row r="851" s="96" customFormat="1" x14ac:dyDescent="0.25"/>
    <row r="852" s="96" customFormat="1" x14ac:dyDescent="0.25"/>
    <row r="853" s="96" customFormat="1" x14ac:dyDescent="0.25"/>
    <row r="854" s="96" customFormat="1" x14ac:dyDescent="0.25"/>
    <row r="855" s="96" customFormat="1" x14ac:dyDescent="0.25"/>
    <row r="856" s="96" customFormat="1" x14ac:dyDescent="0.25"/>
    <row r="857" s="96" customFormat="1" x14ac:dyDescent="0.25"/>
    <row r="858" s="96" customFormat="1" x14ac:dyDescent="0.25"/>
    <row r="859" s="96" customFormat="1" x14ac:dyDescent="0.25"/>
    <row r="860" s="96" customFormat="1" x14ac:dyDescent="0.25"/>
    <row r="861" s="96" customFormat="1" x14ac:dyDescent="0.25"/>
    <row r="862" s="96" customFormat="1" x14ac:dyDescent="0.25"/>
    <row r="863" s="96" customFormat="1" x14ac:dyDescent="0.25"/>
    <row r="864" s="96" customFormat="1" x14ac:dyDescent="0.25"/>
    <row r="865" s="96" customFormat="1" x14ac:dyDescent="0.25"/>
    <row r="866" s="96" customFormat="1" x14ac:dyDescent="0.25"/>
    <row r="867" s="96" customFormat="1" x14ac:dyDescent="0.25"/>
    <row r="868" s="96" customFormat="1" x14ac:dyDescent="0.25"/>
    <row r="869" s="96" customFormat="1" x14ac:dyDescent="0.25"/>
    <row r="870" s="96" customFormat="1" x14ac:dyDescent="0.25"/>
    <row r="871" s="96" customFormat="1" x14ac:dyDescent="0.25"/>
    <row r="872" s="96" customFormat="1" x14ac:dyDescent="0.25"/>
    <row r="873" s="96" customFormat="1" x14ac:dyDescent="0.25"/>
    <row r="874" s="96" customFormat="1" x14ac:dyDescent="0.25"/>
    <row r="875" s="96" customFormat="1" x14ac:dyDescent="0.25"/>
    <row r="876" s="96" customFormat="1" x14ac:dyDescent="0.25"/>
    <row r="877" s="96" customFormat="1" x14ac:dyDescent="0.25"/>
    <row r="878" s="96" customFormat="1" x14ac:dyDescent="0.25"/>
    <row r="879" s="96" customFormat="1" x14ac:dyDescent="0.25"/>
    <row r="880" s="96" customFormat="1" x14ac:dyDescent="0.25"/>
    <row r="881" s="96" customFormat="1" x14ac:dyDescent="0.25"/>
    <row r="882" s="96" customFormat="1" x14ac:dyDescent="0.25"/>
    <row r="883" s="96" customFormat="1" x14ac:dyDescent="0.25"/>
    <row r="884" s="96" customFormat="1" x14ac:dyDescent="0.25"/>
    <row r="885" s="96" customFormat="1" x14ac:dyDescent="0.25"/>
    <row r="886" s="96" customFormat="1" x14ac:dyDescent="0.25"/>
    <row r="887" s="96" customFormat="1" x14ac:dyDescent="0.25"/>
    <row r="888" s="96" customFormat="1" x14ac:dyDescent="0.25"/>
    <row r="889" s="96" customFormat="1" x14ac:dyDescent="0.25"/>
    <row r="890" s="96" customFormat="1" x14ac:dyDescent="0.25"/>
    <row r="891" s="96" customFormat="1" x14ac:dyDescent="0.25"/>
    <row r="892" s="96" customFormat="1" x14ac:dyDescent="0.25"/>
    <row r="893" s="96" customFormat="1" x14ac:dyDescent="0.25"/>
    <row r="894" s="96" customFormat="1" x14ac:dyDescent="0.25"/>
    <row r="895" s="96" customFormat="1" x14ac:dyDescent="0.25"/>
    <row r="896" s="96" customFormat="1" x14ac:dyDescent="0.25"/>
    <row r="897" s="96" customFormat="1" x14ac:dyDescent="0.25"/>
    <row r="898" s="96" customFormat="1" x14ac:dyDescent="0.25"/>
    <row r="899" s="96" customFormat="1" x14ac:dyDescent="0.25"/>
    <row r="900" s="96" customFormat="1" x14ac:dyDescent="0.25"/>
    <row r="901" s="96" customFormat="1" x14ac:dyDescent="0.25"/>
    <row r="902" s="96" customFormat="1" x14ac:dyDescent="0.25"/>
    <row r="903" s="96" customFormat="1" x14ac:dyDescent="0.25"/>
    <row r="904" s="96" customFormat="1" x14ac:dyDescent="0.25"/>
    <row r="905" s="96" customFormat="1" x14ac:dyDescent="0.25"/>
    <row r="906" s="96" customFormat="1" x14ac:dyDescent="0.25"/>
    <row r="907" s="96" customFormat="1" x14ac:dyDescent="0.25"/>
    <row r="908" s="96" customFormat="1" x14ac:dyDescent="0.25"/>
    <row r="909" s="96" customFormat="1" x14ac:dyDescent="0.25"/>
    <row r="910" s="96" customFormat="1" x14ac:dyDescent="0.25"/>
    <row r="911" s="96" customFormat="1" x14ac:dyDescent="0.25"/>
    <row r="912" s="96" customFormat="1" x14ac:dyDescent="0.25"/>
    <row r="913" s="96" customFormat="1" x14ac:dyDescent="0.25"/>
    <row r="914" s="96" customFormat="1" x14ac:dyDescent="0.25"/>
    <row r="915" s="96" customFormat="1" x14ac:dyDescent="0.25"/>
    <row r="916" s="96" customFormat="1" x14ac:dyDescent="0.25"/>
    <row r="917" s="96" customFormat="1" x14ac:dyDescent="0.25"/>
    <row r="918" s="96" customFormat="1" x14ac:dyDescent="0.25"/>
    <row r="919" s="96" customFormat="1" x14ac:dyDescent="0.25"/>
    <row r="920" s="96" customFormat="1" x14ac:dyDescent="0.25"/>
    <row r="921" s="96" customFormat="1" x14ac:dyDescent="0.25"/>
    <row r="922" s="96" customFormat="1" x14ac:dyDescent="0.25"/>
    <row r="923" s="96" customFormat="1" x14ac:dyDescent="0.25"/>
    <row r="924" s="96" customFormat="1" x14ac:dyDescent="0.25"/>
    <row r="925" s="96" customFormat="1" x14ac:dyDescent="0.25"/>
    <row r="926" s="96" customFormat="1" x14ac:dyDescent="0.25"/>
    <row r="927" s="96" customFormat="1" x14ac:dyDescent="0.25"/>
    <row r="928" s="96" customFormat="1" x14ac:dyDescent="0.25"/>
    <row r="929" s="96" customFormat="1" x14ac:dyDescent="0.25"/>
    <row r="930" s="96" customFormat="1" x14ac:dyDescent="0.25"/>
    <row r="931" s="96" customFormat="1" x14ac:dyDescent="0.25"/>
    <row r="932" s="96" customFormat="1" x14ac:dyDescent="0.25"/>
    <row r="933" s="96" customFormat="1" x14ac:dyDescent="0.25"/>
    <row r="934" s="96" customFormat="1" x14ac:dyDescent="0.25"/>
    <row r="935" s="96" customFormat="1" x14ac:dyDescent="0.25"/>
    <row r="936" s="96" customFormat="1" x14ac:dyDescent="0.25"/>
    <row r="937" s="96" customFormat="1" x14ac:dyDescent="0.25"/>
    <row r="938" s="96" customFormat="1" x14ac:dyDescent="0.25"/>
    <row r="939" s="96" customFormat="1" x14ac:dyDescent="0.25"/>
    <row r="940" s="96" customFormat="1" x14ac:dyDescent="0.25"/>
    <row r="941" s="96" customFormat="1" x14ac:dyDescent="0.25"/>
    <row r="942" s="96" customFormat="1" x14ac:dyDescent="0.25"/>
    <row r="943" s="96" customFormat="1" x14ac:dyDescent="0.25"/>
    <row r="944" s="96" customFormat="1" x14ac:dyDescent="0.25"/>
    <row r="945" s="96" customFormat="1" x14ac:dyDescent="0.25"/>
    <row r="946" s="96" customFormat="1" x14ac:dyDescent="0.25"/>
    <row r="947" s="96" customFormat="1" x14ac:dyDescent="0.25"/>
    <row r="948" s="96" customFormat="1" x14ac:dyDescent="0.25"/>
    <row r="949" s="96" customFormat="1" x14ac:dyDescent="0.25"/>
    <row r="950" s="96" customFormat="1" x14ac:dyDescent="0.25"/>
    <row r="951" s="96" customFormat="1" x14ac:dyDescent="0.25"/>
    <row r="952" s="96" customFormat="1" x14ac:dyDescent="0.25"/>
    <row r="953" s="96" customFormat="1" x14ac:dyDescent="0.25"/>
    <row r="954" s="96" customFormat="1" x14ac:dyDescent="0.25"/>
    <row r="955" s="96" customFormat="1" x14ac:dyDescent="0.25"/>
    <row r="956" s="96" customFormat="1" x14ac:dyDescent="0.25"/>
    <row r="957" s="96" customFormat="1" x14ac:dyDescent="0.25"/>
    <row r="958" s="96" customFormat="1" x14ac:dyDescent="0.25"/>
    <row r="959" s="96" customFormat="1" x14ac:dyDescent="0.25"/>
    <row r="960" s="96" customFormat="1" x14ac:dyDescent="0.25"/>
    <row r="961" s="96" customFormat="1" x14ac:dyDescent="0.25"/>
    <row r="962" s="96" customFormat="1" x14ac:dyDescent="0.25"/>
    <row r="963" s="96" customFormat="1" x14ac:dyDescent="0.25"/>
    <row r="964" s="96" customFormat="1" x14ac:dyDescent="0.25"/>
    <row r="965" s="96" customFormat="1" x14ac:dyDescent="0.25"/>
    <row r="966" s="96" customFormat="1" x14ac:dyDescent="0.25"/>
    <row r="967" s="96" customFormat="1" x14ac:dyDescent="0.25"/>
    <row r="968" s="96" customFormat="1" x14ac:dyDescent="0.25"/>
    <row r="969" s="96" customFormat="1" x14ac:dyDescent="0.25"/>
    <row r="970" s="96" customFormat="1" x14ac:dyDescent="0.25"/>
    <row r="971" s="96" customFormat="1" x14ac:dyDescent="0.25"/>
    <row r="972" s="96" customFormat="1" x14ac:dyDescent="0.25"/>
    <row r="973" s="96" customFormat="1" x14ac:dyDescent="0.25"/>
    <row r="974" s="96" customFormat="1" x14ac:dyDescent="0.25"/>
    <row r="975" s="96" customFormat="1" x14ac:dyDescent="0.25"/>
    <row r="976" s="96" customFormat="1" x14ac:dyDescent="0.25"/>
    <row r="977" s="96" customFormat="1" x14ac:dyDescent="0.25"/>
    <row r="978" s="96" customFormat="1" x14ac:dyDescent="0.25"/>
    <row r="979" s="96" customFormat="1" x14ac:dyDescent="0.25"/>
    <row r="980" s="96" customFormat="1" x14ac:dyDescent="0.25"/>
    <row r="981" s="96" customFormat="1" x14ac:dyDescent="0.25"/>
    <row r="982" s="96" customFormat="1" x14ac:dyDescent="0.25"/>
    <row r="983" s="96" customFormat="1" x14ac:dyDescent="0.25"/>
    <row r="984" s="96" customFormat="1" x14ac:dyDescent="0.25"/>
    <row r="985" s="96" customFormat="1" x14ac:dyDescent="0.25"/>
    <row r="986" s="96" customFormat="1" x14ac:dyDescent="0.25"/>
    <row r="987" s="96" customFormat="1" x14ac:dyDescent="0.25"/>
    <row r="988" s="96" customFormat="1" x14ac:dyDescent="0.25"/>
    <row r="989" s="96" customFormat="1" x14ac:dyDescent="0.25"/>
    <row r="990" s="96" customFormat="1" x14ac:dyDescent="0.25"/>
    <row r="991" s="96" customFormat="1" x14ac:dyDescent="0.25"/>
    <row r="992" s="96" customFormat="1" x14ac:dyDescent="0.25"/>
    <row r="993" s="96" customFormat="1" x14ac:dyDescent="0.25"/>
    <row r="994" s="96" customFormat="1" x14ac:dyDescent="0.25"/>
    <row r="995" s="96" customFormat="1" x14ac:dyDescent="0.25"/>
    <row r="996" s="96" customFormat="1" x14ac:dyDescent="0.25"/>
    <row r="997" s="96" customFormat="1" x14ac:dyDescent="0.25"/>
    <row r="998" s="96" customFormat="1" x14ac:dyDescent="0.25"/>
    <row r="999" s="96" customFormat="1" x14ac:dyDescent="0.25"/>
    <row r="1000" s="96" customFormat="1" x14ac:dyDescent="0.25"/>
  </sheetData>
  <mergeCells count="31">
    <mergeCell ref="Y6:Y9"/>
    <mergeCell ref="W8:W9"/>
    <mergeCell ref="Z6:AB7"/>
    <mergeCell ref="AC6:AC9"/>
    <mergeCell ref="L7:L9"/>
    <mergeCell ref="M7:M9"/>
    <mergeCell ref="N7:N9"/>
    <mergeCell ref="O7:W7"/>
    <mergeCell ref="X7:X9"/>
    <mergeCell ref="O8:O9"/>
    <mergeCell ref="P8:R8"/>
    <mergeCell ref="S8:V8"/>
    <mergeCell ref="Z8:Z9"/>
    <mergeCell ref="AA8:AA9"/>
    <mergeCell ref="AB8:AB9"/>
    <mergeCell ref="A1:Q1"/>
    <mergeCell ref="A3:V3"/>
    <mergeCell ref="A4:V4"/>
    <mergeCell ref="A6:I6"/>
    <mergeCell ref="J6:J9"/>
    <mergeCell ref="K6:K9"/>
    <mergeCell ref="L6:X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25" right="0.25" top="0.75" bottom="0.75" header="0.3" footer="0.3"/>
  <pageSetup paperSize="9" scale="45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PNK 2017</vt:lpstr>
      <vt:lpstr>Форма 8.1</vt:lpstr>
      <vt:lpstr>'PNK 2017'!Область_печати</vt:lpstr>
      <vt:lpstr>'Форма 8.1'!Область_печати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2018-02-08T05:44:47Z</dcterms:modified>
</cp:coreProperties>
</file>